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B:\SSD MRR\MRR Annual Data\MRR 2025 Data\QA files\EPE_QA_2025\Final Workbooks RY2025\"/>
    </mc:Choice>
  </mc:AlternateContent>
  <xr:revisionPtr revIDLastSave="0" documentId="13_ncr:1_{D14CC703-CB4F-4B29-8326-02836D5737E9}" xr6:coauthVersionLast="47" xr6:coauthVersionMax="47" xr10:uidLastSave="{00000000-0000-0000-0000-000000000000}"/>
  <bookViews>
    <workbookView xWindow="-110" yWindow="-110" windowWidth="19420" windowHeight="10300" tabRatio="745" xr2:uid="{B3E472F9-D3F9-4276-B8D6-650475E74125}"/>
  </bookViews>
  <sheets>
    <sheet name="EPE Information" sheetId="1" r:id="rId1"/>
    <sheet name="Previously Registered Sources" sheetId="4" r:id="rId2"/>
    <sheet name="New Sources for RY2025" sheetId="10" r:id="rId3"/>
    <sheet name="EPEs" sheetId="9" r:id="rId4"/>
    <sheet name="Spec Master"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4" l="1"/>
  <c r="G7" i="4" s="1"/>
  <c r="C8" i="4"/>
  <c r="C9" i="4"/>
  <c r="C10" i="4"/>
  <c r="D10" i="4" s="1"/>
  <c r="C11" i="4"/>
  <c r="D11" i="4" s="1"/>
  <c r="C12" i="4"/>
  <c r="I12" i="4" s="1"/>
  <c r="C13" i="4"/>
  <c r="S13" i="4" s="1"/>
  <c r="C14" i="4"/>
  <c r="G14" i="4" s="1"/>
  <c r="C15" i="4"/>
  <c r="I15" i="4" s="1"/>
  <c r="C16" i="4"/>
  <c r="C17" i="4"/>
  <c r="C18" i="4"/>
  <c r="E18" i="4" s="1"/>
  <c r="C19" i="4"/>
  <c r="I19" i="4" s="1"/>
  <c r="C20" i="4"/>
  <c r="M20" i="4" s="1"/>
  <c r="C21" i="4"/>
  <c r="S21" i="4" s="1"/>
  <c r="C22" i="4"/>
  <c r="H22" i="4" s="1"/>
  <c r="C23" i="4"/>
  <c r="S23" i="4" s="1"/>
  <c r="C24" i="4"/>
  <c r="C25" i="4"/>
  <c r="C26" i="4"/>
  <c r="D26" i="4" s="1"/>
  <c r="C27" i="4"/>
  <c r="S27" i="4" s="1"/>
  <c r="C28" i="4"/>
  <c r="S28" i="4" s="1"/>
  <c r="C29" i="4"/>
  <c r="E29" i="4" s="1"/>
  <c r="C30" i="4"/>
  <c r="I30" i="4" s="1"/>
  <c r="C31" i="4"/>
  <c r="C32" i="4"/>
  <c r="C33" i="4"/>
  <c r="C34" i="4"/>
  <c r="M34" i="4" s="1"/>
  <c r="C35" i="4"/>
  <c r="D35" i="4" s="1"/>
  <c r="C36" i="4"/>
  <c r="S36" i="4" s="1"/>
  <c r="C37" i="4"/>
  <c r="D37" i="4" s="1"/>
  <c r="C38" i="4"/>
  <c r="I38" i="4" s="1"/>
  <c r="C39" i="4"/>
  <c r="C40" i="4"/>
  <c r="C41" i="4"/>
  <c r="C42" i="4"/>
  <c r="G42" i="4" s="1"/>
  <c r="C43" i="4"/>
  <c r="S43" i="4" s="1"/>
  <c r="C44" i="4"/>
  <c r="E44" i="4" s="1"/>
  <c r="C45" i="4"/>
  <c r="H45" i="4" s="1"/>
  <c r="C46" i="4"/>
  <c r="S46" i="4" s="1"/>
  <c r="C47" i="4"/>
  <c r="C48" i="4"/>
  <c r="C49" i="4"/>
  <c r="C50" i="4"/>
  <c r="I50" i="4" s="1"/>
  <c r="C51" i="4"/>
  <c r="S51" i="4" s="1"/>
  <c r="C52" i="4"/>
  <c r="D52" i="4" s="1"/>
  <c r="C53" i="4"/>
  <c r="H53" i="4" s="1"/>
  <c r="C54" i="4"/>
  <c r="S54" i="4" s="1"/>
  <c r="C55" i="4"/>
  <c r="E55" i="4" s="1"/>
  <c r="C56" i="4"/>
  <c r="C57" i="4"/>
  <c r="C58" i="4"/>
  <c r="S58" i="4" s="1"/>
  <c r="C59" i="4"/>
  <c r="S59" i="4" s="1"/>
  <c r="C60" i="4"/>
  <c r="C61" i="4"/>
  <c r="I61" i="4" s="1"/>
  <c r="C62" i="4"/>
  <c r="E62" i="4" s="1"/>
  <c r="C63" i="4"/>
  <c r="E63" i="4" s="1"/>
  <c r="C64" i="4"/>
  <c r="C65" i="4"/>
  <c r="C66" i="4"/>
  <c r="G66" i="4" s="1"/>
  <c r="C67" i="4"/>
  <c r="G67" i="4" s="1"/>
  <c r="C68" i="4"/>
  <c r="C69" i="4"/>
  <c r="M69" i="4" s="1"/>
  <c r="C70" i="4"/>
  <c r="D70" i="4" s="1"/>
  <c r="C71" i="4"/>
  <c r="E71" i="4" s="1"/>
  <c r="C72" i="4"/>
  <c r="C73" i="4"/>
  <c r="C74" i="4"/>
  <c r="H74" i="4" s="1"/>
  <c r="C75" i="4"/>
  <c r="E75" i="4" s="1"/>
  <c r="C76" i="4"/>
  <c r="C77" i="4"/>
  <c r="S77" i="4" s="1"/>
  <c r="C78" i="4"/>
  <c r="G78" i="4" s="1"/>
  <c r="C79" i="4"/>
  <c r="C80" i="4"/>
  <c r="I80" i="4" s="1"/>
  <c r="C81" i="4"/>
  <c r="C82" i="4"/>
  <c r="C83" i="4"/>
  <c r="H83" i="4" s="1"/>
  <c r="C84" i="4"/>
  <c r="C85" i="4"/>
  <c r="S85" i="4" s="1"/>
  <c r="C86" i="4"/>
  <c r="H86" i="4" s="1"/>
  <c r="C87" i="4"/>
  <c r="C88" i="4"/>
  <c r="C89" i="4"/>
  <c r="C90" i="4"/>
  <c r="D90" i="4" s="1"/>
  <c r="C91" i="4"/>
  <c r="D91" i="4" s="1"/>
  <c r="C92" i="4"/>
  <c r="C93" i="4"/>
  <c r="E93" i="4" s="1"/>
  <c r="C94" i="4"/>
  <c r="I94" i="4" s="1"/>
  <c r="C95" i="4"/>
  <c r="C96" i="4"/>
  <c r="C97" i="4"/>
  <c r="C98" i="4"/>
  <c r="I98" i="4" s="1"/>
  <c r="C99" i="4"/>
  <c r="H99" i="4" s="1"/>
  <c r="C100" i="4"/>
  <c r="C101" i="4"/>
  <c r="D101" i="4" s="1"/>
  <c r="C102" i="4"/>
  <c r="S102" i="4" s="1"/>
  <c r="C103" i="4"/>
  <c r="C104" i="4"/>
  <c r="C105" i="4"/>
  <c r="C106" i="4"/>
  <c r="M106" i="4" s="1"/>
  <c r="C107" i="4"/>
  <c r="C108" i="4"/>
  <c r="C109" i="4"/>
  <c r="H109" i="4" s="1"/>
  <c r="C110" i="4"/>
  <c r="S110" i="4" s="1"/>
  <c r="C111" i="4"/>
  <c r="C112" i="4"/>
  <c r="C113" i="4"/>
  <c r="C114" i="4"/>
  <c r="D114" i="4" s="1"/>
  <c r="C115" i="4"/>
  <c r="S115" i="4" s="1"/>
  <c r="C116" i="4"/>
  <c r="C117" i="4"/>
  <c r="H117" i="4" s="1"/>
  <c r="C118" i="4"/>
  <c r="S118" i="4" s="1"/>
  <c r="C119" i="4"/>
  <c r="E119" i="4" s="1"/>
  <c r="C120" i="4"/>
  <c r="C121" i="4"/>
  <c r="C122" i="4"/>
  <c r="G122" i="4" s="1"/>
  <c r="C123" i="4"/>
  <c r="D123" i="4" s="1"/>
  <c r="C124" i="4"/>
  <c r="C125" i="4"/>
  <c r="I125" i="4" s="1"/>
  <c r="C126" i="4"/>
  <c r="E126" i="4" s="1"/>
  <c r="C127" i="4"/>
  <c r="S127" i="4" s="1"/>
  <c r="C128" i="4"/>
  <c r="H128" i="4" s="1"/>
  <c r="C129" i="4"/>
  <c r="C130" i="4"/>
  <c r="M130" i="4" s="1"/>
  <c r="C131" i="4"/>
  <c r="D131" i="4" s="1"/>
  <c r="C132" i="4"/>
  <c r="C133" i="4"/>
  <c r="M133" i="4" s="1"/>
  <c r="C134" i="4"/>
  <c r="D134" i="4" s="1"/>
  <c r="C135" i="4"/>
  <c r="E135" i="4" s="1"/>
  <c r="C136" i="4"/>
  <c r="C137" i="4"/>
  <c r="C138" i="4"/>
  <c r="S138" i="4" s="1"/>
  <c r="C139" i="4"/>
  <c r="S139" i="4" s="1"/>
  <c r="C140" i="4"/>
  <c r="C141" i="4"/>
  <c r="S141" i="4" s="1"/>
  <c r="C142" i="4"/>
  <c r="G142" i="4" s="1"/>
  <c r="C143" i="4"/>
  <c r="C144" i="4"/>
  <c r="C145" i="4"/>
  <c r="C146" i="4"/>
  <c r="I146" i="4" s="1"/>
  <c r="C147" i="4"/>
  <c r="E147" i="4" s="1"/>
  <c r="C148" i="4"/>
  <c r="C149" i="4"/>
  <c r="M149" i="4" s="1"/>
  <c r="C150" i="4"/>
  <c r="H150" i="4" s="1"/>
  <c r="C151" i="4"/>
  <c r="C152" i="4"/>
  <c r="C153" i="4"/>
  <c r="M153" i="4" s="1"/>
  <c r="C154" i="4"/>
  <c r="C155" i="4"/>
  <c r="M155" i="4" s="1"/>
  <c r="C156" i="4"/>
  <c r="C157" i="4"/>
  <c r="E157" i="4" s="1"/>
  <c r="C158" i="4"/>
  <c r="I158" i="4" s="1"/>
  <c r="C159" i="4"/>
  <c r="C160" i="4"/>
  <c r="C161" i="4"/>
  <c r="I161" i="4" s="1"/>
  <c r="C162" i="4"/>
  <c r="H162" i="4" s="1"/>
  <c r="C163" i="4"/>
  <c r="D163" i="4" s="1"/>
  <c r="C164" i="4"/>
  <c r="C165" i="4"/>
  <c r="D165" i="4" s="1"/>
  <c r="C166" i="4"/>
  <c r="I166" i="4" s="1"/>
  <c r="C167" i="4"/>
  <c r="C168" i="4"/>
  <c r="C169" i="4"/>
  <c r="C170" i="4"/>
  <c r="S170" i="4" s="1"/>
  <c r="C171" i="4"/>
  <c r="I171" i="4" s="1"/>
  <c r="C172" i="4"/>
  <c r="C173" i="4"/>
  <c r="G173" i="4" s="1"/>
  <c r="C174" i="4"/>
  <c r="S174" i="4" s="1"/>
  <c r="C175" i="4"/>
  <c r="E175" i="4" s="1"/>
  <c r="C176" i="4"/>
  <c r="C177" i="4"/>
  <c r="C178" i="4"/>
  <c r="D178" i="4" s="1"/>
  <c r="C179" i="4"/>
  <c r="S179" i="4" s="1"/>
  <c r="C180" i="4"/>
  <c r="C181" i="4"/>
  <c r="H181" i="4" s="1"/>
  <c r="C182" i="4"/>
  <c r="S182" i="4" s="1"/>
  <c r="C183" i="4"/>
  <c r="C184" i="4"/>
  <c r="C185" i="4"/>
  <c r="C186" i="4"/>
  <c r="G186" i="4" s="1"/>
  <c r="C187" i="4"/>
  <c r="D187" i="4" s="1"/>
  <c r="C188" i="4"/>
  <c r="C189" i="4"/>
  <c r="I189" i="4" s="1"/>
  <c r="C190" i="4"/>
  <c r="E190" i="4" s="1"/>
  <c r="C191" i="4"/>
  <c r="C192" i="4"/>
  <c r="C193" i="4"/>
  <c r="C194" i="4"/>
  <c r="M194" i="4" s="1"/>
  <c r="C195" i="4"/>
  <c r="D195" i="4" s="1"/>
  <c r="C196" i="4"/>
  <c r="D196" i="4" s="1"/>
  <c r="C197" i="4"/>
  <c r="G197" i="4" s="1"/>
  <c r="C198" i="4"/>
  <c r="D198" i="4" s="1"/>
  <c r="C199" i="4"/>
  <c r="E199" i="4" s="1"/>
  <c r="C200" i="4"/>
  <c r="M200" i="4" s="1"/>
  <c r="C201" i="4"/>
  <c r="C202" i="4"/>
  <c r="H202" i="4" s="1"/>
  <c r="C203" i="4"/>
  <c r="M203" i="4" s="1"/>
  <c r="C204" i="4"/>
  <c r="D204" i="4" s="1"/>
  <c r="C205" i="4"/>
  <c r="H205" i="4" s="1"/>
  <c r="C206" i="4"/>
  <c r="D206" i="4" s="1"/>
  <c r="C207" i="4"/>
  <c r="I207" i="4" s="1"/>
  <c r="C208" i="4"/>
  <c r="C209" i="4"/>
  <c r="C210" i="4"/>
  <c r="H210" i="4" s="1"/>
  <c r="C211" i="4"/>
  <c r="D211" i="4" s="1"/>
  <c r="C212" i="4"/>
  <c r="D212" i="4" s="1"/>
  <c r="C213" i="4"/>
  <c r="S213" i="4" s="1"/>
  <c r="C214" i="4"/>
  <c r="D214" i="4" s="1"/>
  <c r="C215" i="4"/>
  <c r="S215" i="4" s="1"/>
  <c r="C216" i="4"/>
  <c r="C217" i="4"/>
  <c r="S217" i="4" s="1"/>
  <c r="C218" i="4"/>
  <c r="D218" i="4" s="1"/>
  <c r="C219" i="4"/>
  <c r="D219" i="4" s="1"/>
  <c r="C220" i="4"/>
  <c r="D220" i="4" s="1"/>
  <c r="C221" i="4"/>
  <c r="E221" i="4" s="1"/>
  <c r="C222" i="4"/>
  <c r="D222" i="4" s="1"/>
  <c r="C223" i="4"/>
  <c r="D223" i="4" s="1"/>
  <c r="C224" i="4"/>
  <c r="M224" i="4" s="1"/>
  <c r="C225" i="4"/>
  <c r="M225" i="4" s="1"/>
  <c r="C226" i="4"/>
  <c r="G226" i="4" s="1"/>
  <c r="C227" i="4"/>
  <c r="E227" i="4" s="1"/>
  <c r="C228" i="4"/>
  <c r="E228" i="4" s="1"/>
  <c r="C229" i="4"/>
  <c r="D229" i="4" s="1"/>
  <c r="C230" i="4"/>
  <c r="C231" i="4"/>
  <c r="C232" i="4"/>
  <c r="C233" i="4"/>
  <c r="C234" i="4"/>
  <c r="I234" i="4" s="1"/>
  <c r="C235" i="4"/>
  <c r="D235" i="4" s="1"/>
  <c r="C236" i="4"/>
  <c r="D236" i="4" s="1"/>
  <c r="C237" i="4"/>
  <c r="G237" i="4" s="1"/>
  <c r="C238" i="4"/>
  <c r="D238" i="4" s="1"/>
  <c r="C239" i="4"/>
  <c r="C240" i="4"/>
  <c r="S240" i="4" s="1"/>
  <c r="C241" i="4"/>
  <c r="H241" i="4" s="1"/>
  <c r="C242" i="4"/>
  <c r="I242" i="4" s="1"/>
  <c r="C243" i="4"/>
  <c r="I243" i="4" s="1"/>
  <c r="C244" i="4"/>
  <c r="D244" i="4" s="1"/>
  <c r="C245" i="4"/>
  <c r="H245" i="4" s="1"/>
  <c r="C246" i="4"/>
  <c r="D246" i="4" s="1"/>
  <c r="C247" i="4"/>
  <c r="D247" i="4" s="1"/>
  <c r="C248" i="4"/>
  <c r="D248" i="4" s="1"/>
  <c r="C249" i="4"/>
  <c r="D249" i="4" s="1"/>
  <c r="C250" i="4"/>
  <c r="M250" i="4" s="1"/>
  <c r="C251" i="4"/>
  <c r="C252" i="4"/>
  <c r="D252" i="4" s="1"/>
  <c r="C253" i="4"/>
  <c r="I253" i="4" s="1"/>
  <c r="C254" i="4"/>
  <c r="C255" i="4"/>
  <c r="E255" i="4" s="1"/>
  <c r="C256" i="4"/>
  <c r="S256" i="4" s="1"/>
  <c r="C257" i="4"/>
  <c r="C258" i="4"/>
  <c r="M258" i="4" s="1"/>
  <c r="C259" i="4"/>
  <c r="M259" i="4" s="1"/>
  <c r="C260" i="4"/>
  <c r="D260" i="4" s="1"/>
  <c r="C261" i="4"/>
  <c r="M261" i="4" s="1"/>
  <c r="C262" i="4"/>
  <c r="D262" i="4" s="1"/>
  <c r="C263" i="4"/>
  <c r="D263" i="4" s="1"/>
  <c r="C264" i="4"/>
  <c r="D264" i="4" s="1"/>
  <c r="C265" i="4"/>
  <c r="C266" i="4"/>
  <c r="E266" i="4" s="1"/>
  <c r="C267" i="4"/>
  <c r="C268" i="4"/>
  <c r="D268" i="4" s="1"/>
  <c r="C269" i="4"/>
  <c r="S269" i="4" s="1"/>
  <c r="C270" i="4"/>
  <c r="C271" i="4"/>
  <c r="C272" i="4"/>
  <c r="E272" i="4" s="1"/>
  <c r="C273" i="4"/>
  <c r="G273" i="4" s="1"/>
  <c r="C274" i="4"/>
  <c r="D274" i="4" s="1"/>
  <c r="C275" i="4"/>
  <c r="D275" i="4" s="1"/>
  <c r="C276" i="4"/>
  <c r="D276" i="4" s="1"/>
  <c r="C277" i="4"/>
  <c r="S277" i="4" s="1"/>
  <c r="C278" i="4"/>
  <c r="D278" i="4" s="1"/>
  <c r="C279" i="4"/>
  <c r="S279" i="4" s="1"/>
  <c r="C280" i="4"/>
  <c r="G280" i="4" s="1"/>
  <c r="C281" i="4"/>
  <c r="C282" i="4"/>
  <c r="H282" i="4" s="1"/>
  <c r="C283" i="4"/>
  <c r="C284" i="4"/>
  <c r="D284" i="4" s="1"/>
  <c r="C285" i="4"/>
  <c r="E285" i="4" s="1"/>
  <c r="C286" i="4"/>
  <c r="D286" i="4" s="1"/>
  <c r="C287" i="4"/>
  <c r="D287" i="4" s="1"/>
  <c r="C288" i="4"/>
  <c r="H288" i="4" s="1"/>
  <c r="C289" i="4"/>
  <c r="H289" i="4" s="1"/>
  <c r="C290" i="4"/>
  <c r="M290" i="4" s="1"/>
  <c r="C291" i="4"/>
  <c r="I291" i="4" s="1"/>
  <c r="C292" i="4"/>
  <c r="E292" i="4" s="1"/>
  <c r="C293" i="4"/>
  <c r="D293" i="4" s="1"/>
  <c r="C294" i="4"/>
  <c r="I294" i="4" s="1"/>
  <c r="C295" i="4"/>
  <c r="C296" i="4"/>
  <c r="I296" i="4" s="1"/>
  <c r="C297" i="4"/>
  <c r="C298" i="4"/>
  <c r="D298" i="4" s="1"/>
  <c r="C299" i="4"/>
  <c r="D299" i="4" s="1"/>
  <c r="C300" i="4"/>
  <c r="D300" i="4" s="1"/>
  <c r="C301" i="4"/>
  <c r="G301" i="4" s="1"/>
  <c r="C302" i="4"/>
  <c r="D302" i="4" s="1"/>
  <c r="C303" i="4"/>
  <c r="C304" i="4"/>
  <c r="G304" i="4" s="1"/>
  <c r="C305" i="4"/>
  <c r="D305" i="4" s="1"/>
  <c r="C306" i="4"/>
  <c r="E306" i="4" s="1"/>
  <c r="C307" i="4"/>
  <c r="C308" i="4"/>
  <c r="D308" i="4" s="1"/>
  <c r="C309" i="4"/>
  <c r="H309" i="4" s="1"/>
  <c r="C310" i="4"/>
  <c r="D310" i="4" s="1"/>
  <c r="C311" i="4"/>
  <c r="D311" i="4" s="1"/>
  <c r="C312" i="4"/>
  <c r="E312" i="4" s="1"/>
  <c r="C313" i="4"/>
  <c r="C314" i="4"/>
  <c r="S314" i="4" s="1"/>
  <c r="C315" i="4"/>
  <c r="D315" i="4" s="1"/>
  <c r="C316" i="4"/>
  <c r="D316" i="4" s="1"/>
  <c r="C317" i="4"/>
  <c r="I317" i="4" s="1"/>
  <c r="C318" i="4"/>
  <c r="H318" i="4" s="1"/>
  <c r="C319" i="4"/>
  <c r="E319" i="4" s="1"/>
  <c r="C320" i="4"/>
  <c r="D320" i="4" s="1"/>
  <c r="C321" i="4"/>
  <c r="D321" i="4" s="1"/>
  <c r="C322" i="4"/>
  <c r="I322" i="4" s="1"/>
  <c r="C323" i="4"/>
  <c r="M323" i="4" s="1"/>
  <c r="C324" i="4"/>
  <c r="D324" i="4" s="1"/>
  <c r="C325" i="4"/>
  <c r="G325" i="4" s="1"/>
  <c r="C326" i="4"/>
  <c r="D326" i="4" s="1"/>
  <c r="C327" i="4"/>
  <c r="S327" i="4" s="1"/>
  <c r="C328" i="4"/>
  <c r="E328" i="4" s="1"/>
  <c r="C329" i="4"/>
  <c r="E329" i="4" s="1"/>
  <c r="C330" i="4"/>
  <c r="M330" i="4" s="1"/>
  <c r="C331" i="4"/>
  <c r="I331" i="4" s="1"/>
  <c r="C332" i="4"/>
  <c r="D332" i="4" s="1"/>
  <c r="C333" i="4"/>
  <c r="H333" i="4" s="1"/>
  <c r="C334" i="4"/>
  <c r="I334" i="4" s="1"/>
  <c r="C335" i="4"/>
  <c r="I335" i="4" s="1"/>
  <c r="C336" i="4"/>
  <c r="M336" i="4" s="1"/>
  <c r="C337" i="4"/>
  <c r="S337" i="4" s="1"/>
  <c r="C338" i="4"/>
  <c r="E338" i="4" s="1"/>
  <c r="C339" i="4"/>
  <c r="E339" i="4" s="1"/>
  <c r="C340" i="4"/>
  <c r="D340" i="4" s="1"/>
  <c r="C341" i="4"/>
  <c r="I341" i="4" s="1"/>
  <c r="C342" i="4"/>
  <c r="D342" i="4" s="1"/>
  <c r="C343" i="4"/>
  <c r="S343" i="4" s="1"/>
  <c r="C344" i="4"/>
  <c r="M344" i="4" s="1"/>
  <c r="C345" i="4"/>
  <c r="S345" i="4" s="1"/>
  <c r="C346" i="4"/>
  <c r="H346" i="4" s="1"/>
  <c r="C347" i="4"/>
  <c r="G347" i="4" s="1"/>
  <c r="C348" i="4"/>
  <c r="D348" i="4" s="1"/>
  <c r="C349" i="4"/>
  <c r="M349" i="4" s="1"/>
  <c r="C350" i="4"/>
  <c r="D350" i="4" s="1"/>
  <c r="C351" i="4"/>
  <c r="D351" i="4" s="1"/>
  <c r="C352" i="4"/>
  <c r="D352" i="4" s="1"/>
  <c r="C353" i="4"/>
  <c r="S353" i="4" s="1"/>
  <c r="C354" i="4"/>
  <c r="G354" i="4" s="1"/>
  <c r="C355" i="4"/>
  <c r="S355" i="4" s="1"/>
  <c r="C356" i="4"/>
  <c r="S356" i="4" s="1"/>
  <c r="C357" i="4"/>
  <c r="S357" i="4" s="1"/>
  <c r="C358" i="4"/>
  <c r="I358" i="4" s="1"/>
  <c r="C359" i="4"/>
  <c r="C360" i="4"/>
  <c r="I360" i="4" s="1"/>
  <c r="C361" i="4"/>
  <c r="C362" i="4"/>
  <c r="I362" i="4" s="1"/>
  <c r="C363" i="4"/>
  <c r="I363" i="4" s="1"/>
  <c r="C364" i="4"/>
  <c r="D364" i="4" s="1"/>
  <c r="C365" i="4"/>
  <c r="M365" i="4" s="1"/>
  <c r="C366" i="4"/>
  <c r="D366" i="4" s="1"/>
  <c r="C367" i="4"/>
  <c r="D367" i="4" s="1"/>
  <c r="C368" i="4"/>
  <c r="E368" i="4" s="1"/>
  <c r="C369" i="4"/>
  <c r="D369" i="4" s="1"/>
  <c r="C370" i="4"/>
  <c r="S370" i="4" s="1"/>
  <c r="C371" i="4"/>
  <c r="S371" i="4" s="1"/>
  <c r="C372" i="4"/>
  <c r="D372" i="4" s="1"/>
  <c r="C373" i="4"/>
  <c r="H373" i="4" s="1"/>
  <c r="C374" i="4"/>
  <c r="D374" i="4" s="1"/>
  <c r="C375" i="4"/>
  <c r="D375" i="4" s="1"/>
  <c r="C376" i="4"/>
  <c r="C377" i="4"/>
  <c r="I377" i="4" s="1"/>
  <c r="C378" i="4"/>
  <c r="G378" i="4" s="1"/>
  <c r="C379" i="4"/>
  <c r="H379" i="4" s="1"/>
  <c r="C380" i="4"/>
  <c r="D380" i="4" s="1"/>
  <c r="C381" i="4"/>
  <c r="M381" i="4" s="1"/>
  <c r="C382" i="4"/>
  <c r="S382" i="4" s="1"/>
  <c r="C383" i="4"/>
  <c r="E383" i="4" s="1"/>
  <c r="C384" i="4"/>
  <c r="C385" i="4"/>
  <c r="I385" i="4" s="1"/>
  <c r="C386" i="4"/>
  <c r="I386" i="4" s="1"/>
  <c r="C387" i="4"/>
  <c r="D387" i="4" s="1"/>
  <c r="C388" i="4"/>
  <c r="D388" i="4" s="1"/>
  <c r="C389" i="4"/>
  <c r="S389" i="4" s="1"/>
  <c r="C390" i="4"/>
  <c r="D390" i="4" s="1"/>
  <c r="C391" i="4"/>
  <c r="D391" i="4" s="1"/>
  <c r="C392" i="4"/>
  <c r="S392" i="4" s="1"/>
  <c r="C393" i="4"/>
  <c r="S393" i="4" s="1"/>
  <c r="C394" i="4"/>
  <c r="C395" i="4"/>
  <c r="I395" i="4" s="1"/>
  <c r="C396" i="4"/>
  <c r="D396" i="4" s="1"/>
  <c r="C397" i="4"/>
  <c r="S397" i="4" s="1"/>
  <c r="C398" i="4"/>
  <c r="I398" i="4" s="1"/>
  <c r="C399" i="4"/>
  <c r="D399" i="4" s="1"/>
  <c r="C400" i="4"/>
  <c r="C401" i="4"/>
  <c r="G401" i="4" s="1"/>
  <c r="C402" i="4"/>
  <c r="E402" i="4" s="1"/>
  <c r="C403" i="4"/>
  <c r="D403" i="4" s="1"/>
  <c r="C404" i="4"/>
  <c r="D404" i="4" s="1"/>
  <c r="C405" i="4"/>
  <c r="H405" i="4" s="1"/>
  <c r="C406" i="4"/>
  <c r="E406" i="4" s="1"/>
  <c r="C407" i="4"/>
  <c r="I407" i="4" s="1"/>
  <c r="C408" i="4"/>
  <c r="I408" i="4" s="1"/>
  <c r="C409" i="4"/>
  <c r="G409" i="4" s="1"/>
  <c r="C410" i="4"/>
  <c r="D410" i="4" s="1"/>
  <c r="C411" i="4"/>
  <c r="H411" i="4" s="1"/>
  <c r="C412" i="4"/>
  <c r="D412" i="4" s="1"/>
  <c r="C413" i="4"/>
  <c r="I413" i="4" s="1"/>
  <c r="C414" i="4"/>
  <c r="D414" i="4" s="1"/>
  <c r="C415" i="4"/>
  <c r="C416" i="4"/>
  <c r="D416" i="4" s="1"/>
  <c r="C417" i="4"/>
  <c r="C418" i="4"/>
  <c r="H418" i="4" s="1"/>
  <c r="C419" i="4"/>
  <c r="I419" i="4" s="1"/>
  <c r="C420" i="4"/>
  <c r="I420" i="4" s="1"/>
  <c r="C421" i="4"/>
  <c r="M421" i="4" s="1"/>
  <c r="C422" i="4"/>
  <c r="S422" i="4" s="1"/>
  <c r="C423" i="4"/>
  <c r="E423" i="4" s="1"/>
  <c r="C424" i="4"/>
  <c r="E424" i="4" s="1"/>
  <c r="C425" i="4"/>
  <c r="M425" i="4" s="1"/>
  <c r="C426" i="4"/>
  <c r="D426" i="4" s="1"/>
  <c r="C427" i="4"/>
  <c r="D427" i="4" s="1"/>
  <c r="C428" i="4"/>
  <c r="D428" i="4" s="1"/>
  <c r="C429" i="4"/>
  <c r="S429" i="4" s="1"/>
  <c r="C430" i="4"/>
  <c r="D430" i="4" s="1"/>
  <c r="C431" i="4"/>
  <c r="C432" i="4"/>
  <c r="I432" i="4" s="1"/>
  <c r="C433" i="4"/>
  <c r="I433" i="4" s="1"/>
  <c r="C434" i="4"/>
  <c r="D434" i="4" s="1"/>
  <c r="C435" i="4"/>
  <c r="G435" i="4" s="1"/>
  <c r="C436" i="4"/>
  <c r="D436" i="4" s="1"/>
  <c r="C437" i="4"/>
  <c r="S437" i="4" s="1"/>
  <c r="C438" i="4"/>
  <c r="D438" i="4" s="1"/>
  <c r="C439" i="4"/>
  <c r="C440" i="4"/>
  <c r="E440" i="4" s="1"/>
  <c r="C441" i="4"/>
  <c r="S441" i="4" s="1"/>
  <c r="C442" i="4"/>
  <c r="C443" i="4"/>
  <c r="E443" i="4" s="1"/>
  <c r="C444" i="4"/>
  <c r="D444" i="4" s="1"/>
  <c r="C445" i="4"/>
  <c r="I445" i="4" s="1"/>
  <c r="C446" i="4"/>
  <c r="I446" i="4" s="1"/>
  <c r="C447" i="4"/>
  <c r="G447" i="4" s="1"/>
  <c r="C448" i="4"/>
  <c r="C449" i="4"/>
  <c r="G449" i="4" s="1"/>
  <c r="C450" i="4"/>
  <c r="H450" i="4" s="1"/>
  <c r="C451" i="4"/>
  <c r="C452" i="4"/>
  <c r="D452" i="4" s="1"/>
  <c r="C453" i="4"/>
  <c r="I453" i="4" s="1"/>
  <c r="C454" i="4"/>
  <c r="D454" i="4" s="1"/>
  <c r="C455" i="4"/>
  <c r="D455" i="4" s="1"/>
  <c r="C456" i="4"/>
  <c r="S456" i="4" s="1"/>
  <c r="C457" i="4"/>
  <c r="G457" i="4" s="1"/>
  <c r="C458" i="4"/>
  <c r="M458" i="4" s="1"/>
  <c r="C459" i="4"/>
  <c r="M459" i="4" s="1"/>
  <c r="C460" i="4"/>
  <c r="D460" i="4" s="1"/>
  <c r="C461" i="4"/>
  <c r="I461" i="4" s="1"/>
  <c r="C462" i="4"/>
  <c r="I462" i="4" s="1"/>
  <c r="C463" i="4"/>
  <c r="D463" i="4" s="1"/>
  <c r="C464" i="4"/>
  <c r="E464" i="4" s="1"/>
  <c r="C465" i="4"/>
  <c r="I465" i="4" s="1"/>
  <c r="C466" i="4"/>
  <c r="D466" i="4" s="1"/>
  <c r="C467" i="4"/>
  <c r="D467" i="4" s="1"/>
  <c r="C468" i="4"/>
  <c r="D468" i="4" s="1"/>
  <c r="C469" i="4"/>
  <c r="I469" i="4" s="1"/>
  <c r="C470" i="4"/>
  <c r="D470" i="4" s="1"/>
  <c r="C471" i="4"/>
  <c r="E471" i="4" s="1"/>
  <c r="C472" i="4"/>
  <c r="C473" i="4"/>
  <c r="E473" i="4" s="1"/>
  <c r="C474" i="4"/>
  <c r="S474" i="4" s="1"/>
  <c r="C475" i="4"/>
  <c r="C476" i="4"/>
  <c r="D476" i="4" s="1"/>
  <c r="C477" i="4"/>
  <c r="I477" i="4" s="1"/>
  <c r="C478" i="4"/>
  <c r="I478" i="4" s="1"/>
  <c r="C479" i="4"/>
  <c r="D479" i="4" s="1"/>
  <c r="C480" i="4"/>
  <c r="G480" i="4" s="1"/>
  <c r="C481" i="4"/>
  <c r="G481" i="4" s="1"/>
  <c r="C482" i="4"/>
  <c r="C483" i="4"/>
  <c r="I483" i="4" s="1"/>
  <c r="C484" i="4"/>
  <c r="S484" i="4" s="1"/>
  <c r="C485" i="4"/>
  <c r="M485" i="4" s="1"/>
  <c r="C486" i="4"/>
  <c r="D486" i="4" s="1"/>
  <c r="C487" i="4"/>
  <c r="E487" i="4" s="1"/>
  <c r="C488" i="4"/>
  <c r="D488" i="4" s="1"/>
  <c r="C489" i="4"/>
  <c r="S489" i="4" s="1"/>
  <c r="C490" i="4"/>
  <c r="C491" i="4"/>
  <c r="E491" i="4" s="1"/>
  <c r="C492" i="4"/>
  <c r="D492" i="4" s="1"/>
  <c r="C493" i="4"/>
  <c r="S493" i="4" s="1"/>
  <c r="C494" i="4"/>
  <c r="D494" i="4" s="1"/>
  <c r="C495" i="4"/>
  <c r="E495" i="4" s="1"/>
  <c r="C496" i="4"/>
  <c r="H496" i="4" s="1"/>
  <c r="E496" i="4"/>
  <c r="C497" i="4"/>
  <c r="D497" i="4" s="1"/>
  <c r="C498" i="4"/>
  <c r="C499" i="4"/>
  <c r="E499" i="4" s="1"/>
  <c r="C500" i="4"/>
  <c r="D500" i="4" s="1"/>
  <c r="E391" i="4"/>
  <c r="E263" i="4"/>
  <c r="S291" i="4"/>
  <c r="M291" i="4"/>
  <c r="H291" i="4"/>
  <c r="G291" i="4"/>
  <c r="E291" i="4"/>
  <c r="D291" i="4"/>
  <c r="S402" i="4"/>
  <c r="M394" i="4"/>
  <c r="I394" i="4"/>
  <c r="E386" i="4"/>
  <c r="M370" i="4"/>
  <c r="M362" i="4"/>
  <c r="I354" i="4"/>
  <c r="S338" i="4"/>
  <c r="M338" i="4"/>
  <c r="I338" i="4"/>
  <c r="H338" i="4"/>
  <c r="G338" i="4"/>
  <c r="H330" i="4"/>
  <c r="I314" i="4"/>
  <c r="E314" i="4"/>
  <c r="S266" i="4"/>
  <c r="G266" i="4"/>
  <c r="I250" i="4"/>
  <c r="S242" i="4"/>
  <c r="M162" i="4"/>
  <c r="E58" i="4"/>
  <c r="M42" i="4"/>
  <c r="H26" i="4"/>
  <c r="D354" i="4"/>
  <c r="H267" i="4"/>
  <c r="E267" i="4"/>
  <c r="S227" i="4"/>
  <c r="H51" i="4"/>
  <c r="E442" i="4"/>
  <c r="E481" i="4"/>
  <c r="S385" i="4"/>
  <c r="H353" i="4"/>
  <c r="G345" i="4"/>
  <c r="E313" i="4"/>
  <c r="E281" i="4"/>
  <c r="S233" i="4"/>
  <c r="I233" i="4"/>
  <c r="E233" i="4"/>
  <c r="I225" i="4"/>
  <c r="G225" i="4"/>
  <c r="E225" i="4"/>
  <c r="D225" i="4"/>
  <c r="H209" i="4"/>
  <c r="E209" i="4"/>
  <c r="D209" i="4"/>
  <c r="S201" i="4"/>
  <c r="M201" i="4"/>
  <c r="H201" i="4"/>
  <c r="I201" i="4"/>
  <c r="G201" i="4"/>
  <c r="E201" i="4"/>
  <c r="D201" i="4"/>
  <c r="S193" i="4"/>
  <c r="M193" i="4"/>
  <c r="I193" i="4"/>
  <c r="H193" i="4"/>
  <c r="G193" i="4"/>
  <c r="E193" i="4"/>
  <c r="D193" i="4"/>
  <c r="S185" i="4"/>
  <c r="M185" i="4"/>
  <c r="D185" i="4"/>
  <c r="S177" i="4"/>
  <c r="M177" i="4"/>
  <c r="H177" i="4"/>
  <c r="I177" i="4"/>
  <c r="G177" i="4"/>
  <c r="E177" i="4"/>
  <c r="D177" i="4"/>
  <c r="S169" i="4"/>
  <c r="M169" i="4"/>
  <c r="I169" i="4"/>
  <c r="H169" i="4"/>
  <c r="G169" i="4"/>
  <c r="E169" i="4"/>
  <c r="D169" i="4"/>
  <c r="D145" i="4"/>
  <c r="E129" i="4"/>
  <c r="D121" i="4"/>
  <c r="M113" i="4"/>
  <c r="H113" i="4"/>
  <c r="S105" i="4"/>
  <c r="M105" i="4"/>
  <c r="I105" i="4"/>
  <c r="H105" i="4"/>
  <c r="G105" i="4"/>
  <c r="E105" i="4"/>
  <c r="D105" i="4"/>
  <c r="S97" i="4"/>
  <c r="M97" i="4"/>
  <c r="H97" i="4"/>
  <c r="I97" i="4"/>
  <c r="G97" i="4"/>
  <c r="E97" i="4"/>
  <c r="D97" i="4"/>
  <c r="S89" i="4"/>
  <c r="M89" i="4"/>
  <c r="I89" i="4"/>
  <c r="H89" i="4"/>
  <c r="G89" i="4"/>
  <c r="E89" i="4"/>
  <c r="D89" i="4"/>
  <c r="S81" i="4"/>
  <c r="M81" i="4"/>
  <c r="I81" i="4"/>
  <c r="H81" i="4"/>
  <c r="G81" i="4"/>
  <c r="E81" i="4"/>
  <c r="D81" i="4"/>
  <c r="S73" i="4"/>
  <c r="M73" i="4"/>
  <c r="H73" i="4"/>
  <c r="I73" i="4"/>
  <c r="G73" i="4"/>
  <c r="E73" i="4"/>
  <c r="D73" i="4"/>
  <c r="S65" i="4"/>
  <c r="M65" i="4"/>
  <c r="I65" i="4"/>
  <c r="H65" i="4"/>
  <c r="G65" i="4"/>
  <c r="E65" i="4"/>
  <c r="D65" i="4"/>
  <c r="S57" i="4"/>
  <c r="M57" i="4"/>
  <c r="I57" i="4"/>
  <c r="H57" i="4"/>
  <c r="G57" i="4"/>
  <c r="E57" i="4"/>
  <c r="D57" i="4"/>
  <c r="S49" i="4"/>
  <c r="M49" i="4"/>
  <c r="H49" i="4"/>
  <c r="I49" i="4"/>
  <c r="G49" i="4"/>
  <c r="E49" i="4"/>
  <c r="D49" i="4"/>
  <c r="S41" i="4"/>
  <c r="I41" i="4"/>
  <c r="H41" i="4"/>
  <c r="S33" i="4"/>
  <c r="M33" i="4"/>
  <c r="I33" i="4"/>
  <c r="H33" i="4"/>
  <c r="G33" i="4"/>
  <c r="E33" i="4"/>
  <c r="D33" i="4"/>
  <c r="S25" i="4"/>
  <c r="M25" i="4"/>
  <c r="H25" i="4"/>
  <c r="I25" i="4"/>
  <c r="G25" i="4"/>
  <c r="E25" i="4"/>
  <c r="D25" i="4"/>
  <c r="S17" i="4"/>
  <c r="M17" i="4"/>
  <c r="I17" i="4"/>
  <c r="H17" i="4"/>
  <c r="G17" i="4"/>
  <c r="E17" i="4"/>
  <c r="D17" i="4"/>
  <c r="E375" i="4"/>
  <c r="E247" i="4"/>
  <c r="I499" i="4"/>
  <c r="H443" i="4"/>
  <c r="I283" i="4"/>
  <c r="S243" i="4"/>
  <c r="M243" i="4"/>
  <c r="G35" i="4"/>
  <c r="M488" i="4"/>
  <c r="I488" i="4"/>
  <c r="H488" i="4"/>
  <c r="G488" i="4"/>
  <c r="M440" i="4"/>
  <c r="I440" i="4"/>
  <c r="S424" i="4"/>
  <c r="I424" i="4"/>
  <c r="H424" i="4"/>
  <c r="G424" i="4"/>
  <c r="D424" i="4"/>
  <c r="M416" i="4"/>
  <c r="I416" i="4"/>
  <c r="H416" i="4"/>
  <c r="G416" i="4"/>
  <c r="E416" i="4"/>
  <c r="M408" i="4"/>
  <c r="S408" i="4"/>
  <c r="H408" i="4"/>
  <c r="G408" i="4"/>
  <c r="E408" i="4"/>
  <c r="D408" i="4"/>
  <c r="M360" i="4"/>
  <c r="S360" i="4"/>
  <c r="H360" i="4"/>
  <c r="G360" i="4"/>
  <c r="M352" i="4"/>
  <c r="I352" i="4"/>
  <c r="H352" i="4"/>
  <c r="E352" i="4"/>
  <c r="S344" i="4"/>
  <c r="H344" i="4"/>
  <c r="G344" i="4"/>
  <c r="E344" i="4"/>
  <c r="D344" i="4"/>
  <c r="H336" i="4"/>
  <c r="I328" i="4"/>
  <c r="H328" i="4"/>
  <c r="G328" i="4"/>
  <c r="S320" i="4"/>
  <c r="I320" i="4"/>
  <c r="H320" i="4"/>
  <c r="G320" i="4"/>
  <c r="M280" i="4"/>
  <c r="E264" i="4"/>
  <c r="S216" i="4"/>
  <c r="M216" i="4"/>
  <c r="I216" i="4"/>
  <c r="H216" i="4"/>
  <c r="G216" i="4"/>
  <c r="E216" i="4"/>
  <c r="D216" i="4"/>
  <c r="I208" i="4"/>
  <c r="S192" i="4"/>
  <c r="I192" i="4"/>
  <c r="H192" i="4"/>
  <c r="D192" i="4"/>
  <c r="M184" i="4"/>
  <c r="H184" i="4"/>
  <c r="G184" i="4"/>
  <c r="S176" i="4"/>
  <c r="I176" i="4"/>
  <c r="G176" i="4"/>
  <c r="E176" i="4"/>
  <c r="M160" i="4"/>
  <c r="G160" i="4"/>
  <c r="E160" i="4"/>
  <c r="D160" i="4"/>
  <c r="I152" i="4"/>
  <c r="G152" i="4"/>
  <c r="D152" i="4"/>
  <c r="S144" i="4"/>
  <c r="H144" i="4"/>
  <c r="E144" i="4"/>
  <c r="S136" i="4"/>
  <c r="M136" i="4"/>
  <c r="G136" i="4"/>
  <c r="D136" i="4"/>
  <c r="M128" i="4"/>
  <c r="I128" i="4"/>
  <c r="E128" i="4"/>
  <c r="H120" i="4"/>
  <c r="E120" i="4"/>
  <c r="D120" i="4"/>
  <c r="S112" i="4"/>
  <c r="M112" i="4"/>
  <c r="I112" i="4"/>
  <c r="H112" i="4"/>
  <c r="G112" i="4"/>
  <c r="E112" i="4"/>
  <c r="D112" i="4"/>
  <c r="S104" i="4"/>
  <c r="M104" i="4"/>
  <c r="I104" i="4"/>
  <c r="H104" i="4"/>
  <c r="G104" i="4"/>
  <c r="E104" i="4"/>
  <c r="D104" i="4"/>
  <c r="S96" i="4"/>
  <c r="M96" i="4"/>
  <c r="I96" i="4"/>
  <c r="G96" i="4"/>
  <c r="H96" i="4"/>
  <c r="E96" i="4"/>
  <c r="D96" i="4"/>
  <c r="S80" i="4"/>
  <c r="H80" i="4"/>
  <c r="G72" i="4"/>
  <c r="S64" i="4"/>
  <c r="M64" i="4"/>
  <c r="I64" i="4"/>
  <c r="H64" i="4"/>
  <c r="G64" i="4"/>
  <c r="E64" i="4"/>
  <c r="D64" i="4"/>
  <c r="S56" i="4"/>
  <c r="M56" i="4"/>
  <c r="I56" i="4"/>
  <c r="H56" i="4"/>
  <c r="G56" i="4"/>
  <c r="E56" i="4"/>
  <c r="D56" i="4"/>
  <c r="G48" i="4"/>
  <c r="D48" i="4"/>
  <c r="S40" i="4"/>
  <c r="M40" i="4"/>
  <c r="I40" i="4"/>
  <c r="H40" i="4"/>
  <c r="G40" i="4"/>
  <c r="E40" i="4"/>
  <c r="D40" i="4"/>
  <c r="D32" i="4"/>
  <c r="S16" i="4"/>
  <c r="S8" i="4"/>
  <c r="M8" i="4"/>
  <c r="I8" i="4"/>
  <c r="H8" i="4"/>
  <c r="G8" i="4"/>
  <c r="E8" i="4"/>
  <c r="D8" i="4"/>
  <c r="D402" i="4"/>
  <c r="D338" i="4"/>
  <c r="S475" i="4"/>
  <c r="E475" i="4"/>
  <c r="H419" i="4"/>
  <c r="H307" i="4"/>
  <c r="G307" i="4"/>
  <c r="E307" i="4"/>
  <c r="S259" i="4"/>
  <c r="G259" i="4"/>
  <c r="E259" i="4"/>
  <c r="S496" i="4"/>
  <c r="M496" i="4"/>
  <c r="I496" i="4"/>
  <c r="G496" i="4"/>
  <c r="D496" i="4"/>
  <c r="M472" i="4"/>
  <c r="M479" i="4"/>
  <c r="I455" i="4"/>
  <c r="S431" i="4"/>
  <c r="M431" i="4"/>
  <c r="I431" i="4"/>
  <c r="G407" i="4"/>
  <c r="S383" i="4"/>
  <c r="M383" i="4"/>
  <c r="I383" i="4"/>
  <c r="H383" i="4"/>
  <c r="G383" i="4"/>
  <c r="S367" i="4"/>
  <c r="M367" i="4"/>
  <c r="I367" i="4"/>
  <c r="H367" i="4"/>
  <c r="G359" i="4"/>
  <c r="I359" i="4"/>
  <c r="S351" i="4"/>
  <c r="M351" i="4"/>
  <c r="H351" i="4"/>
  <c r="I351" i="4"/>
  <c r="G351" i="4"/>
  <c r="H319" i="4"/>
  <c r="G319" i="4"/>
  <c r="S311" i="4"/>
  <c r="M311" i="4"/>
  <c r="H311" i="4"/>
  <c r="G311" i="4"/>
  <c r="H303" i="4"/>
  <c r="G295" i="4"/>
  <c r="I295" i="4"/>
  <c r="S287" i="4"/>
  <c r="M287" i="4"/>
  <c r="I287" i="4"/>
  <c r="H287" i="4"/>
  <c r="G287" i="4"/>
  <c r="M279" i="4"/>
  <c r="H279" i="4"/>
  <c r="I279" i="4"/>
  <c r="G279" i="4"/>
  <c r="S271" i="4"/>
  <c r="M271" i="4"/>
  <c r="I271" i="4"/>
  <c r="H271" i="4"/>
  <c r="G271" i="4"/>
  <c r="S263" i="4"/>
  <c r="M263" i="4"/>
  <c r="I263" i="4"/>
  <c r="H263" i="4"/>
  <c r="G263" i="4"/>
  <c r="S255" i="4"/>
  <c r="I255" i="4"/>
  <c r="M255" i="4"/>
  <c r="H255" i="4"/>
  <c r="G255" i="4"/>
  <c r="S247" i="4"/>
  <c r="M247" i="4"/>
  <c r="I247" i="4"/>
  <c r="H247" i="4"/>
  <c r="G247" i="4"/>
  <c r="S239" i="4"/>
  <c r="M239" i="4"/>
  <c r="I239" i="4"/>
  <c r="G239" i="4"/>
  <c r="H239" i="4"/>
  <c r="S231" i="4"/>
  <c r="M231" i="4"/>
  <c r="I231" i="4"/>
  <c r="H231" i="4"/>
  <c r="G231" i="4"/>
  <c r="S223" i="4"/>
  <c r="M223" i="4"/>
  <c r="I223" i="4"/>
  <c r="H223" i="4"/>
  <c r="G223" i="4"/>
  <c r="M215" i="4"/>
  <c r="H215" i="4"/>
  <c r="G215" i="4"/>
  <c r="I215" i="4"/>
  <c r="S207" i="4"/>
  <c r="M207" i="4"/>
  <c r="H207" i="4"/>
  <c r="S199" i="4"/>
  <c r="M199" i="4"/>
  <c r="I199" i="4"/>
  <c r="H199" i="4"/>
  <c r="G199" i="4"/>
  <c r="D199" i="4"/>
  <c r="S191" i="4"/>
  <c r="M191" i="4"/>
  <c r="D191" i="4"/>
  <c r="G183" i="4"/>
  <c r="D183" i="4"/>
  <c r="S175" i="4"/>
  <c r="M175" i="4"/>
  <c r="I175" i="4"/>
  <c r="H175" i="4"/>
  <c r="G175" i="4"/>
  <c r="D175" i="4"/>
  <c r="S167" i="4"/>
  <c r="M167" i="4"/>
  <c r="I167" i="4"/>
  <c r="H167" i="4"/>
  <c r="G167" i="4"/>
  <c r="D167" i="4"/>
  <c r="S159" i="4"/>
  <c r="M159" i="4"/>
  <c r="I159" i="4"/>
  <c r="G159" i="4"/>
  <c r="H159" i="4"/>
  <c r="D159" i="4"/>
  <c r="S151" i="4"/>
  <c r="M151" i="4"/>
  <c r="H151" i="4"/>
  <c r="I151" i="4"/>
  <c r="G151" i="4"/>
  <c r="D151" i="4"/>
  <c r="S143" i="4"/>
  <c r="M143" i="4"/>
  <c r="I143" i="4"/>
  <c r="H143" i="4"/>
  <c r="G143" i="4"/>
  <c r="D143" i="4"/>
  <c r="S135" i="4"/>
  <c r="M135" i="4"/>
  <c r="I135" i="4"/>
  <c r="G135" i="4"/>
  <c r="H135" i="4"/>
  <c r="D135" i="4"/>
  <c r="M127" i="4"/>
  <c r="D127" i="4"/>
  <c r="S119" i="4"/>
  <c r="M119" i="4"/>
  <c r="I119" i="4"/>
  <c r="H119" i="4"/>
  <c r="G119" i="4"/>
  <c r="D119" i="4"/>
  <c r="S111" i="4"/>
  <c r="M111" i="4"/>
  <c r="G111" i="4"/>
  <c r="D111" i="4"/>
  <c r="S103" i="4"/>
  <c r="M103" i="4"/>
  <c r="I103" i="4"/>
  <c r="H103" i="4"/>
  <c r="S95" i="4"/>
  <c r="M95" i="4"/>
  <c r="I95" i="4"/>
  <c r="G95" i="4"/>
  <c r="H95" i="4"/>
  <c r="D95" i="4"/>
  <c r="S87" i="4"/>
  <c r="M87" i="4"/>
  <c r="H87" i="4"/>
  <c r="I87" i="4"/>
  <c r="G87" i="4"/>
  <c r="D87" i="4"/>
  <c r="S79" i="4"/>
  <c r="M79" i="4"/>
  <c r="I79" i="4"/>
  <c r="H79" i="4"/>
  <c r="G79" i="4"/>
  <c r="D79" i="4"/>
  <c r="S71" i="4"/>
  <c r="M71" i="4"/>
  <c r="I71" i="4"/>
  <c r="G71" i="4"/>
  <c r="H71" i="4"/>
  <c r="D71" i="4"/>
  <c r="S63" i="4"/>
  <c r="M63" i="4"/>
  <c r="I63" i="4"/>
  <c r="H63" i="4"/>
  <c r="G63" i="4"/>
  <c r="D63" i="4"/>
  <c r="S55" i="4"/>
  <c r="M55" i="4"/>
  <c r="I55" i="4"/>
  <c r="H55" i="4"/>
  <c r="G55" i="4"/>
  <c r="D55" i="4"/>
  <c r="S47" i="4"/>
  <c r="M47" i="4"/>
  <c r="I47" i="4"/>
  <c r="H47" i="4"/>
  <c r="D47" i="4"/>
  <c r="S39" i="4"/>
  <c r="M39" i="4"/>
  <c r="I39" i="4"/>
  <c r="H39" i="4"/>
  <c r="G39" i="4"/>
  <c r="D39" i="4"/>
  <c r="S31" i="4"/>
  <c r="M31" i="4"/>
  <c r="I31" i="4"/>
  <c r="G31" i="4"/>
  <c r="H31" i="4"/>
  <c r="D31" i="4"/>
  <c r="M23" i="4"/>
  <c r="I23" i="4"/>
  <c r="H23" i="4"/>
  <c r="G23" i="4"/>
  <c r="D23" i="4"/>
  <c r="S15" i="4"/>
  <c r="M15" i="4"/>
  <c r="H15" i="4"/>
  <c r="G15" i="4"/>
  <c r="D15" i="4"/>
  <c r="D451" i="4"/>
  <c r="D323" i="4"/>
  <c r="D271" i="4"/>
  <c r="D259" i="4"/>
  <c r="E488" i="4"/>
  <c r="E359" i="4"/>
  <c r="E295" i="4"/>
  <c r="E231" i="4"/>
  <c r="E167" i="4"/>
  <c r="E103" i="4"/>
  <c r="E39" i="4"/>
  <c r="S467" i="4"/>
  <c r="I467" i="4"/>
  <c r="H467" i="4"/>
  <c r="G467" i="4"/>
  <c r="E467" i="4"/>
  <c r="S411" i="4"/>
  <c r="M411" i="4"/>
  <c r="I411" i="4"/>
  <c r="G411" i="4"/>
  <c r="E411" i="4"/>
  <c r="S299" i="4"/>
  <c r="M299" i="4"/>
  <c r="I299" i="4"/>
  <c r="H299" i="4"/>
  <c r="G299" i="4"/>
  <c r="E299" i="4"/>
  <c r="S235" i="4"/>
  <c r="M235" i="4"/>
  <c r="I235" i="4"/>
  <c r="H235" i="4"/>
  <c r="G235" i="4"/>
  <c r="E235" i="4"/>
  <c r="G187" i="4"/>
  <c r="S480" i="4"/>
  <c r="M480" i="4"/>
  <c r="I480" i="4"/>
  <c r="H480" i="4"/>
  <c r="D480" i="4"/>
  <c r="S495" i="4"/>
  <c r="M495" i="4"/>
  <c r="S447" i="4"/>
  <c r="S423" i="4"/>
  <c r="M423" i="4"/>
  <c r="I423" i="4"/>
  <c r="H423" i="4"/>
  <c r="G423" i="4"/>
  <c r="S399" i="4"/>
  <c r="M399" i="4"/>
  <c r="I399" i="4"/>
  <c r="H399" i="4"/>
  <c r="G399" i="4"/>
  <c r="S375" i="4"/>
  <c r="M375" i="4"/>
  <c r="I375" i="4"/>
  <c r="H375" i="4"/>
  <c r="G375" i="4"/>
  <c r="S462" i="4"/>
  <c r="M462" i="4"/>
  <c r="G462" i="4"/>
  <c r="I454" i="4"/>
  <c r="M454" i="4"/>
  <c r="G454" i="4"/>
  <c r="E454" i="4"/>
  <c r="S446" i="4"/>
  <c r="M446" i="4"/>
  <c r="H446" i="4"/>
  <c r="G446" i="4"/>
  <c r="S438" i="4"/>
  <c r="I438" i="4"/>
  <c r="M438" i="4"/>
  <c r="G438" i="4"/>
  <c r="E438" i="4"/>
  <c r="S430" i="4"/>
  <c r="I430" i="4"/>
  <c r="H430" i="4"/>
  <c r="G430" i="4"/>
  <c r="E430" i="4"/>
  <c r="M422" i="4"/>
  <c r="I422" i="4"/>
  <c r="H422" i="4"/>
  <c r="E422" i="4"/>
  <c r="S414" i="4"/>
  <c r="M414" i="4"/>
  <c r="G414" i="4"/>
  <c r="H414" i="4"/>
  <c r="M406" i="4"/>
  <c r="I406" i="4"/>
  <c r="G406" i="4"/>
  <c r="H406" i="4"/>
  <c r="M390" i="4"/>
  <c r="H382" i="4"/>
  <c r="S342" i="4"/>
  <c r="M342" i="4"/>
  <c r="I342" i="4"/>
  <c r="G342" i="4"/>
  <c r="E342" i="4"/>
  <c r="S334" i="4"/>
  <c r="M334" i="4"/>
  <c r="H334" i="4"/>
  <c r="G334" i="4"/>
  <c r="E334" i="4"/>
  <c r="S326" i="4"/>
  <c r="I326" i="4"/>
  <c r="G326" i="4"/>
  <c r="H326" i="4"/>
  <c r="E326" i="4"/>
  <c r="S318" i="4"/>
  <c r="M318" i="4"/>
  <c r="I318" i="4"/>
  <c r="G318" i="4"/>
  <c r="E318" i="4"/>
  <c r="S310" i="4"/>
  <c r="M310" i="4"/>
  <c r="I310" i="4"/>
  <c r="G310" i="4"/>
  <c r="H310" i="4"/>
  <c r="S302" i="4"/>
  <c r="M302" i="4"/>
  <c r="I302" i="4"/>
  <c r="H302" i="4"/>
  <c r="G302" i="4"/>
  <c r="E302" i="4"/>
  <c r="S294" i="4"/>
  <c r="M294" i="4"/>
  <c r="G294" i="4"/>
  <c r="H294" i="4"/>
  <c r="E294" i="4"/>
  <c r="S286" i="4"/>
  <c r="M286" i="4"/>
  <c r="I286" i="4"/>
  <c r="H286" i="4"/>
  <c r="E286" i="4"/>
  <c r="S278" i="4"/>
  <c r="M278" i="4"/>
  <c r="I278" i="4"/>
  <c r="G278" i="4"/>
  <c r="H278" i="4"/>
  <c r="E278" i="4"/>
  <c r="S270" i="4"/>
  <c r="M270" i="4"/>
  <c r="I270" i="4"/>
  <c r="G270" i="4"/>
  <c r="H270" i="4"/>
  <c r="E270" i="4"/>
  <c r="I262" i="4"/>
  <c r="E262" i="4"/>
  <c r="S254" i="4"/>
  <c r="M254" i="4"/>
  <c r="H254" i="4"/>
  <c r="I254" i="4"/>
  <c r="G254" i="4"/>
  <c r="E254" i="4"/>
  <c r="S246" i="4"/>
  <c r="M246" i="4"/>
  <c r="I246" i="4"/>
  <c r="H246" i="4"/>
  <c r="G246" i="4"/>
  <c r="E246" i="4"/>
  <c r="S238" i="4"/>
  <c r="M238" i="4"/>
  <c r="I238" i="4"/>
  <c r="H238" i="4"/>
  <c r="G238" i="4"/>
  <c r="E238" i="4"/>
  <c r="S230" i="4"/>
  <c r="I230" i="4"/>
  <c r="M230" i="4"/>
  <c r="H230" i="4"/>
  <c r="G230" i="4"/>
  <c r="E230" i="4"/>
  <c r="S222" i="4"/>
  <c r="M222" i="4"/>
  <c r="I222" i="4"/>
  <c r="H222" i="4"/>
  <c r="G222" i="4"/>
  <c r="E222" i="4"/>
  <c r="S166" i="4"/>
  <c r="H142" i="4"/>
  <c r="M94" i="4"/>
  <c r="H70" i="4"/>
  <c r="I22" i="4"/>
  <c r="D475" i="4"/>
  <c r="D462" i="4"/>
  <c r="D423" i="4"/>
  <c r="D411" i="4"/>
  <c r="D386" i="4"/>
  <c r="D359" i="4"/>
  <c r="D334" i="4"/>
  <c r="D295" i="4"/>
  <c r="D283" i="4"/>
  <c r="D270" i="4"/>
  <c r="D231" i="4"/>
  <c r="E351" i="4"/>
  <c r="E287" i="4"/>
  <c r="E223" i="4"/>
  <c r="E159" i="4"/>
  <c r="E95" i="4"/>
  <c r="E31" i="4"/>
  <c r="S483" i="4"/>
  <c r="M483" i="4"/>
  <c r="E483" i="4"/>
  <c r="S427" i="4"/>
  <c r="M427" i="4"/>
  <c r="I427" i="4"/>
  <c r="H427" i="4"/>
  <c r="G427" i="4"/>
  <c r="E427" i="4"/>
  <c r="M331" i="4"/>
  <c r="S275" i="4"/>
  <c r="M275" i="4"/>
  <c r="I275" i="4"/>
  <c r="H275" i="4"/>
  <c r="G275" i="4"/>
  <c r="E275" i="4"/>
  <c r="G219" i="4"/>
  <c r="H131" i="4"/>
  <c r="D227" i="4"/>
  <c r="S464" i="4"/>
  <c r="M464" i="4"/>
  <c r="I464" i="4"/>
  <c r="H464" i="4"/>
  <c r="G464" i="4"/>
  <c r="D464" i="4"/>
  <c r="S487" i="4"/>
  <c r="M487" i="4"/>
  <c r="H487" i="4"/>
  <c r="G487" i="4"/>
  <c r="S439" i="4"/>
  <c r="M439" i="4"/>
  <c r="I439" i="4"/>
  <c r="H439" i="4"/>
  <c r="G439" i="4"/>
  <c r="S415" i="4"/>
  <c r="M415" i="4"/>
  <c r="I415" i="4"/>
  <c r="H415" i="4"/>
  <c r="G415" i="4"/>
  <c r="S391" i="4"/>
  <c r="M391" i="4"/>
  <c r="I391" i="4"/>
  <c r="H391" i="4"/>
  <c r="G391" i="4"/>
  <c r="D429" i="4"/>
  <c r="D397" i="4"/>
  <c r="E389" i="4"/>
  <c r="S373" i="4"/>
  <c r="D365" i="4"/>
  <c r="E357" i="4"/>
  <c r="S341" i="4"/>
  <c r="I333" i="4"/>
  <c r="I325" i="4"/>
  <c r="S301" i="4"/>
  <c r="G269" i="4"/>
  <c r="M229" i="4"/>
  <c r="I205" i="4"/>
  <c r="I197" i="4"/>
  <c r="M181" i="4"/>
  <c r="I173" i="4"/>
  <c r="I165" i="4"/>
  <c r="G157" i="4"/>
  <c r="D149" i="4"/>
  <c r="E141" i="4"/>
  <c r="S125" i="4"/>
  <c r="M117" i="4"/>
  <c r="I109" i="4"/>
  <c r="G101" i="4"/>
  <c r="H93" i="4"/>
  <c r="D85" i="4"/>
  <c r="E77" i="4"/>
  <c r="S61" i="4"/>
  <c r="M53" i="4"/>
  <c r="I45" i="4"/>
  <c r="H37" i="4"/>
  <c r="H29" i="4"/>
  <c r="D21" i="4"/>
  <c r="E13" i="4"/>
  <c r="D447" i="4"/>
  <c r="D435" i="4"/>
  <c r="D422" i="4"/>
  <c r="D383" i="4"/>
  <c r="D371" i="4"/>
  <c r="D319" i="4"/>
  <c r="D307" i="4"/>
  <c r="D294" i="4"/>
  <c r="D282" i="4"/>
  <c r="D255" i="4"/>
  <c r="D243" i="4"/>
  <c r="D230" i="4"/>
  <c r="D19" i="4"/>
  <c r="E480" i="4"/>
  <c r="E407" i="4"/>
  <c r="E279" i="4"/>
  <c r="E215" i="4"/>
  <c r="E151" i="4"/>
  <c r="E87" i="4"/>
  <c r="E23" i="4"/>
  <c r="S459" i="4"/>
  <c r="I459" i="4"/>
  <c r="E459" i="4"/>
  <c r="G403" i="4"/>
  <c r="I476" i="4"/>
  <c r="I436" i="4"/>
  <c r="G428" i="4"/>
  <c r="E420" i="4"/>
  <c r="G396" i="4"/>
  <c r="H380" i="4"/>
  <c r="I372" i="4"/>
  <c r="S364" i="4"/>
  <c r="E356" i="4"/>
  <c r="S332" i="4"/>
  <c r="G332" i="4"/>
  <c r="I324" i="4"/>
  <c r="I300" i="4"/>
  <c r="I268" i="4"/>
  <c r="H260" i="4"/>
  <c r="S244" i="4"/>
  <c r="S220" i="4"/>
  <c r="G220" i="4"/>
  <c r="H220" i="4"/>
  <c r="E220" i="4"/>
  <c r="I212" i="4"/>
  <c r="E212" i="4"/>
  <c r="S204" i="4"/>
  <c r="M204" i="4"/>
  <c r="I204" i="4"/>
  <c r="G204" i="4"/>
  <c r="H204" i="4"/>
  <c r="E204" i="4"/>
  <c r="S196" i="4"/>
  <c r="M196" i="4"/>
  <c r="S188" i="4"/>
  <c r="M188" i="4"/>
  <c r="I188" i="4"/>
  <c r="G188" i="4"/>
  <c r="H188" i="4"/>
  <c r="D188" i="4"/>
  <c r="E188" i="4"/>
  <c r="S180" i="4"/>
  <c r="I180" i="4"/>
  <c r="M180" i="4"/>
  <c r="H180" i="4"/>
  <c r="G180" i="4"/>
  <c r="D180" i="4"/>
  <c r="E180" i="4"/>
  <c r="S172" i="4"/>
  <c r="M172" i="4"/>
  <c r="I172" i="4"/>
  <c r="G172" i="4"/>
  <c r="H172" i="4"/>
  <c r="D172" i="4"/>
  <c r="E172" i="4"/>
  <c r="S164" i="4"/>
  <c r="M164" i="4"/>
  <c r="I164" i="4"/>
  <c r="H164" i="4"/>
  <c r="G164" i="4"/>
  <c r="D164" i="4"/>
  <c r="E164" i="4"/>
  <c r="S156" i="4"/>
  <c r="M156" i="4"/>
  <c r="I156" i="4"/>
  <c r="G156" i="4"/>
  <c r="H156" i="4"/>
  <c r="D156" i="4"/>
  <c r="E156" i="4"/>
  <c r="S148" i="4"/>
  <c r="M148" i="4"/>
  <c r="I148" i="4"/>
  <c r="G148" i="4"/>
  <c r="H148" i="4"/>
  <c r="D148" i="4"/>
  <c r="E148" i="4"/>
  <c r="S140" i="4"/>
  <c r="M140" i="4"/>
  <c r="I140" i="4"/>
  <c r="H140" i="4"/>
  <c r="G140" i="4"/>
  <c r="D140" i="4"/>
  <c r="E140" i="4"/>
  <c r="S132" i="4"/>
  <c r="M132" i="4"/>
  <c r="I132" i="4"/>
  <c r="G132" i="4"/>
  <c r="H132" i="4"/>
  <c r="D132" i="4"/>
  <c r="E132" i="4"/>
  <c r="S124" i="4"/>
  <c r="M124" i="4"/>
  <c r="I124" i="4"/>
  <c r="G124" i="4"/>
  <c r="H124" i="4"/>
  <c r="D124" i="4"/>
  <c r="E124" i="4"/>
  <c r="S116" i="4"/>
  <c r="M116" i="4"/>
  <c r="I116" i="4"/>
  <c r="H116" i="4"/>
  <c r="G116" i="4"/>
  <c r="D116" i="4"/>
  <c r="E116" i="4"/>
  <c r="S108" i="4"/>
  <c r="M108" i="4"/>
  <c r="I108" i="4"/>
  <c r="G108" i="4"/>
  <c r="H108" i="4"/>
  <c r="D108" i="4"/>
  <c r="E108" i="4"/>
  <c r="S100" i="4"/>
  <c r="I100" i="4"/>
  <c r="M100" i="4"/>
  <c r="H100" i="4"/>
  <c r="G100" i="4"/>
  <c r="D100" i="4"/>
  <c r="E100" i="4"/>
  <c r="S92" i="4"/>
  <c r="M92" i="4"/>
  <c r="I92" i="4"/>
  <c r="G92" i="4"/>
  <c r="H92" i="4"/>
  <c r="D92" i="4"/>
  <c r="E92" i="4"/>
  <c r="S84" i="4"/>
  <c r="M84" i="4"/>
  <c r="I84" i="4"/>
  <c r="G84" i="4"/>
  <c r="H84" i="4"/>
  <c r="D84" i="4"/>
  <c r="E84" i="4"/>
  <c r="S76" i="4"/>
  <c r="M76" i="4"/>
  <c r="I76" i="4"/>
  <c r="H76" i="4"/>
  <c r="G76" i="4"/>
  <c r="D76" i="4"/>
  <c r="E76" i="4"/>
  <c r="S68" i="4"/>
  <c r="M68" i="4"/>
  <c r="I68" i="4"/>
  <c r="G68" i="4"/>
  <c r="H68" i="4"/>
  <c r="D68" i="4"/>
  <c r="E68" i="4"/>
  <c r="S60" i="4"/>
  <c r="M60" i="4"/>
  <c r="I60" i="4"/>
  <c r="G60" i="4"/>
  <c r="H60" i="4"/>
  <c r="D60" i="4"/>
  <c r="E60" i="4"/>
  <c r="G52" i="4"/>
  <c r="D44" i="4"/>
  <c r="E36" i="4"/>
  <c r="S20" i="4"/>
  <c r="M12" i="4"/>
  <c r="D446" i="4"/>
  <c r="D407" i="4"/>
  <c r="D370" i="4"/>
  <c r="D343" i="4"/>
  <c r="D318" i="4"/>
  <c r="D306" i="4"/>
  <c r="D279" i="4"/>
  <c r="D267" i="4"/>
  <c r="D254" i="4"/>
  <c r="D215" i="4"/>
  <c r="E479" i="4"/>
  <c r="E447" i="4"/>
  <c r="E399" i="4"/>
  <c r="E271" i="4"/>
  <c r="E207" i="4"/>
  <c r="E143" i="4"/>
  <c r="E79" i="4"/>
  <c r="E15" i="4"/>
  <c r="H10" i="4"/>
  <c r="G10" i="4"/>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7" i="10"/>
  <c r="C9" i="1"/>
  <c r="C10" i="1" s="1"/>
  <c r="G315" i="4" l="1"/>
  <c r="E21" i="4"/>
  <c r="D29" i="4"/>
  <c r="G37" i="4"/>
  <c r="G45" i="4"/>
  <c r="I53" i="4"/>
  <c r="M61" i="4"/>
  <c r="S69" i="4"/>
  <c r="E85" i="4"/>
  <c r="D93" i="4"/>
  <c r="I101" i="4"/>
  <c r="G109" i="4"/>
  <c r="I117" i="4"/>
  <c r="M125" i="4"/>
  <c r="S133" i="4"/>
  <c r="E149" i="4"/>
  <c r="D157" i="4"/>
  <c r="G165" i="4"/>
  <c r="H173" i="4"/>
  <c r="I181" i="4"/>
  <c r="H197" i="4"/>
  <c r="M205" i="4"/>
  <c r="G229" i="4"/>
  <c r="S261" i="4"/>
  <c r="H301" i="4"/>
  <c r="H325" i="4"/>
  <c r="M333" i="4"/>
  <c r="M341" i="4"/>
  <c r="S349" i="4"/>
  <c r="E365" i="4"/>
  <c r="I373" i="4"/>
  <c r="S381" i="4"/>
  <c r="E397" i="4"/>
  <c r="E421" i="4"/>
  <c r="M337" i="4"/>
  <c r="M473" i="4"/>
  <c r="D13" i="4"/>
  <c r="G29" i="4"/>
  <c r="M45" i="4"/>
  <c r="E69" i="4"/>
  <c r="H85" i="4"/>
  <c r="H101" i="4"/>
  <c r="E133" i="4"/>
  <c r="G149" i="4"/>
  <c r="H165" i="4"/>
  <c r="S181" i="4"/>
  <c r="H237" i="4"/>
  <c r="I309" i="4"/>
  <c r="S333" i="4"/>
  <c r="E381" i="4"/>
  <c r="G212" i="4"/>
  <c r="G21" i="4"/>
  <c r="M37" i="4"/>
  <c r="E61" i="4"/>
  <c r="G77" i="4"/>
  <c r="I93" i="4"/>
  <c r="S109" i="4"/>
  <c r="D133" i="4"/>
  <c r="H149" i="4"/>
  <c r="M165" i="4"/>
  <c r="G189" i="4"/>
  <c r="E213" i="4"/>
  <c r="H277" i="4"/>
  <c r="S325" i="4"/>
  <c r="D349" i="4"/>
  <c r="H365" i="4"/>
  <c r="G389" i="4"/>
  <c r="E377" i="4"/>
  <c r="H21" i="4"/>
  <c r="I37" i="4"/>
  <c r="S53" i="4"/>
  <c r="D77" i="4"/>
  <c r="G93" i="4"/>
  <c r="M109" i="4"/>
  <c r="S117" i="4"/>
  <c r="D141" i="4"/>
  <c r="H157" i="4"/>
  <c r="M173" i="4"/>
  <c r="M197" i="4"/>
  <c r="S205" i="4"/>
  <c r="E277" i="4"/>
  <c r="M325" i="4"/>
  <c r="E349" i="4"/>
  <c r="D357" i="4"/>
  <c r="G365" i="4"/>
  <c r="D389" i="4"/>
  <c r="G397" i="4"/>
  <c r="G437" i="4"/>
  <c r="I220" i="4"/>
  <c r="S276" i="4"/>
  <c r="M340" i="4"/>
  <c r="E388" i="4"/>
  <c r="E452" i="4"/>
  <c r="G13" i="4"/>
  <c r="I29" i="4"/>
  <c r="S45" i="4"/>
  <c r="D69" i="4"/>
  <c r="G85" i="4"/>
  <c r="M101" i="4"/>
  <c r="E125" i="4"/>
  <c r="G141" i="4"/>
  <c r="I157" i="4"/>
  <c r="S173" i="4"/>
  <c r="S197" i="4"/>
  <c r="S237" i="4"/>
  <c r="E317" i="4"/>
  <c r="E341" i="4"/>
  <c r="G357" i="4"/>
  <c r="D381" i="4"/>
  <c r="H397" i="4"/>
  <c r="M453" i="4"/>
  <c r="H212" i="4"/>
  <c r="M220" i="4"/>
  <c r="H292" i="4"/>
  <c r="H348" i="4"/>
  <c r="I388" i="4"/>
  <c r="M460" i="4"/>
  <c r="H13" i="4"/>
  <c r="I21" i="4"/>
  <c r="M29" i="4"/>
  <c r="S37" i="4"/>
  <c r="E53" i="4"/>
  <c r="D61" i="4"/>
  <c r="H69" i="4"/>
  <c r="H77" i="4"/>
  <c r="I85" i="4"/>
  <c r="M93" i="4"/>
  <c r="S101" i="4"/>
  <c r="E117" i="4"/>
  <c r="D125" i="4"/>
  <c r="H133" i="4"/>
  <c r="H141" i="4"/>
  <c r="I149" i="4"/>
  <c r="M157" i="4"/>
  <c r="S165" i="4"/>
  <c r="E181" i="4"/>
  <c r="M189" i="4"/>
  <c r="E205" i="4"/>
  <c r="G213" i="4"/>
  <c r="I245" i="4"/>
  <c r="D285" i="4"/>
  <c r="M317" i="4"/>
  <c r="E333" i="4"/>
  <c r="D341" i="4"/>
  <c r="G349" i="4"/>
  <c r="H357" i="4"/>
  <c r="I365" i="4"/>
  <c r="I381" i="4"/>
  <c r="H389" i="4"/>
  <c r="I397" i="4"/>
  <c r="S461" i="4"/>
  <c r="M358" i="4"/>
  <c r="E414" i="4"/>
  <c r="G422" i="4"/>
  <c r="M430" i="4"/>
  <c r="E446" i="4"/>
  <c r="H454" i="4"/>
  <c r="S416" i="4"/>
  <c r="M424" i="4"/>
  <c r="S488" i="4"/>
  <c r="M289" i="4"/>
  <c r="E385" i="4"/>
  <c r="M21" i="4"/>
  <c r="E45" i="4"/>
  <c r="G69" i="4"/>
  <c r="M85" i="4"/>
  <c r="E109" i="4"/>
  <c r="G125" i="4"/>
  <c r="I141" i="4"/>
  <c r="S157" i="4"/>
  <c r="D181" i="4"/>
  <c r="D205" i="4"/>
  <c r="E253" i="4"/>
  <c r="E325" i="4"/>
  <c r="G341" i="4"/>
  <c r="I357" i="4"/>
  <c r="G381" i="4"/>
  <c r="M397" i="4"/>
  <c r="E477" i="4"/>
  <c r="S308" i="4"/>
  <c r="E37" i="4"/>
  <c r="G53" i="4"/>
  <c r="I69" i="4"/>
  <c r="G117" i="4"/>
  <c r="I133" i="4"/>
  <c r="S149" i="4"/>
  <c r="D173" i="4"/>
  <c r="D197" i="4"/>
  <c r="D221" i="4"/>
  <c r="G293" i="4"/>
  <c r="G333" i="4"/>
  <c r="I349" i="4"/>
  <c r="S365" i="4"/>
  <c r="M389" i="4"/>
  <c r="I485" i="4"/>
  <c r="D329" i="4"/>
  <c r="I409" i="4"/>
  <c r="I13" i="4"/>
  <c r="S29" i="4"/>
  <c r="D53" i="4"/>
  <c r="G61" i="4"/>
  <c r="I77" i="4"/>
  <c r="S93" i="4"/>
  <c r="D117" i="4"/>
  <c r="G133" i="4"/>
  <c r="E173" i="4"/>
  <c r="E197" i="4"/>
  <c r="M213" i="4"/>
  <c r="I285" i="4"/>
  <c r="D333" i="4"/>
  <c r="H349" i="4"/>
  <c r="I389" i="4"/>
  <c r="M212" i="4"/>
  <c r="H228" i="4"/>
  <c r="I356" i="4"/>
  <c r="S396" i="4"/>
  <c r="E492" i="4"/>
  <c r="M13" i="4"/>
  <c r="D45" i="4"/>
  <c r="H61" i="4"/>
  <c r="M77" i="4"/>
  <c r="E101" i="4"/>
  <c r="D109" i="4"/>
  <c r="H125" i="4"/>
  <c r="M141" i="4"/>
  <c r="E165" i="4"/>
  <c r="G181" i="4"/>
  <c r="G205" i="4"/>
  <c r="M253" i="4"/>
  <c r="D325" i="4"/>
  <c r="H341" i="4"/>
  <c r="M357" i="4"/>
  <c r="H381" i="4"/>
  <c r="S212" i="4"/>
  <c r="I236" i="4"/>
  <c r="E324" i="4"/>
  <c r="G364" i="4"/>
  <c r="I404" i="4"/>
  <c r="E500" i="4"/>
  <c r="I221" i="4"/>
  <c r="D261" i="4"/>
  <c r="M293" i="4"/>
  <c r="D373" i="4"/>
  <c r="S405" i="4"/>
  <c r="G286" i="4"/>
  <c r="E310" i="4"/>
  <c r="M326" i="4"/>
  <c r="H342" i="4"/>
  <c r="I414" i="4"/>
  <c r="H438" i="4"/>
  <c r="S454" i="4"/>
  <c r="E320" i="4"/>
  <c r="M328" i="4"/>
  <c r="G352" i="4"/>
  <c r="E337" i="4"/>
  <c r="M449" i="4"/>
  <c r="M435" i="4"/>
  <c r="A7" i="4"/>
  <c r="H324" i="4"/>
  <c r="S340" i="4"/>
  <c r="S372" i="4"/>
  <c r="I396" i="4"/>
  <c r="H420" i="4"/>
  <c r="H452" i="4"/>
  <c r="D499" i="4"/>
  <c r="G221" i="4"/>
  <c r="H229" i="4"/>
  <c r="I237" i="4"/>
  <c r="M245" i="4"/>
  <c r="S253" i="4"/>
  <c r="E269" i="4"/>
  <c r="D277" i="4"/>
  <c r="G285" i="4"/>
  <c r="H293" i="4"/>
  <c r="I301" i="4"/>
  <c r="M309" i="4"/>
  <c r="S317" i="4"/>
  <c r="M171" i="4"/>
  <c r="H78" i="4"/>
  <c r="I150" i="4"/>
  <c r="D27" i="4"/>
  <c r="H35" i="4"/>
  <c r="G329" i="4"/>
  <c r="D345" i="4"/>
  <c r="G385" i="4"/>
  <c r="M433" i="4"/>
  <c r="S473" i="4"/>
  <c r="H179" i="4"/>
  <c r="G250" i="4"/>
  <c r="I266" i="4"/>
  <c r="G314" i="4"/>
  <c r="D356" i="4"/>
  <c r="I332" i="4"/>
  <c r="H356" i="4"/>
  <c r="I364" i="4"/>
  <c r="H388" i="4"/>
  <c r="S404" i="4"/>
  <c r="I428" i="4"/>
  <c r="S436" i="4"/>
  <c r="H460" i="4"/>
  <c r="S476" i="4"/>
  <c r="H492" i="4"/>
  <c r="D242" i="4"/>
  <c r="G324" i="4"/>
  <c r="M332" i="4"/>
  <c r="E348" i="4"/>
  <c r="G356" i="4"/>
  <c r="M364" i="4"/>
  <c r="E380" i="4"/>
  <c r="G388" i="4"/>
  <c r="M396" i="4"/>
  <c r="E412" i="4"/>
  <c r="G420" i="4"/>
  <c r="M428" i="4"/>
  <c r="E444" i="4"/>
  <c r="G452" i="4"/>
  <c r="G460" i="4"/>
  <c r="E484" i="4"/>
  <c r="G492" i="4"/>
  <c r="H221" i="4"/>
  <c r="I229" i="4"/>
  <c r="M237" i="4"/>
  <c r="S245" i="4"/>
  <c r="E261" i="4"/>
  <c r="D269" i="4"/>
  <c r="G277" i="4"/>
  <c r="H285" i="4"/>
  <c r="I293" i="4"/>
  <c r="M301" i="4"/>
  <c r="S309" i="4"/>
  <c r="E219" i="4"/>
  <c r="H14" i="4"/>
  <c r="I86" i="4"/>
  <c r="M158" i="4"/>
  <c r="S478" i="4"/>
  <c r="E187" i="4"/>
  <c r="D234" i="4"/>
  <c r="I319" i="4"/>
  <c r="H195" i="4"/>
  <c r="E311" i="4"/>
  <c r="D337" i="4"/>
  <c r="E345" i="4"/>
  <c r="D377" i="4"/>
  <c r="H385" i="4"/>
  <c r="E449" i="4"/>
  <c r="D481" i="4"/>
  <c r="H250" i="4"/>
  <c r="H266" i="4"/>
  <c r="H314" i="4"/>
  <c r="H412" i="4"/>
  <c r="H444" i="4"/>
  <c r="H484" i="4"/>
  <c r="D420" i="4"/>
  <c r="M324" i="4"/>
  <c r="E340" i="4"/>
  <c r="G348" i="4"/>
  <c r="M356" i="4"/>
  <c r="E372" i="4"/>
  <c r="G380" i="4"/>
  <c r="M388" i="4"/>
  <c r="E404" i="4"/>
  <c r="G412" i="4"/>
  <c r="M420" i="4"/>
  <c r="E436" i="4"/>
  <c r="G444" i="4"/>
  <c r="I452" i="4"/>
  <c r="E468" i="4"/>
  <c r="I484" i="4"/>
  <c r="M492" i="4"/>
  <c r="D51" i="4"/>
  <c r="M221" i="4"/>
  <c r="S229" i="4"/>
  <c r="E245" i="4"/>
  <c r="D253" i="4"/>
  <c r="G261" i="4"/>
  <c r="H269" i="4"/>
  <c r="I277" i="4"/>
  <c r="M285" i="4"/>
  <c r="S293" i="4"/>
  <c r="E309" i="4"/>
  <c r="D317" i="4"/>
  <c r="H219" i="4"/>
  <c r="S30" i="4"/>
  <c r="M102" i="4"/>
  <c r="E182" i="4"/>
  <c r="M319" i="4"/>
  <c r="D250" i="4"/>
  <c r="G337" i="4"/>
  <c r="H345" i="4"/>
  <c r="G377" i="4"/>
  <c r="M385" i="4"/>
  <c r="S449" i="4"/>
  <c r="G489" i="4"/>
  <c r="E242" i="4"/>
  <c r="E282" i="4"/>
  <c r="M314" i="4"/>
  <c r="M19" i="4"/>
  <c r="H347" i="4"/>
  <c r="S324" i="4"/>
  <c r="H340" i="4"/>
  <c r="I348" i="4"/>
  <c r="H372" i="4"/>
  <c r="I380" i="4"/>
  <c r="S388" i="4"/>
  <c r="H404" i="4"/>
  <c r="I412" i="4"/>
  <c r="S420" i="4"/>
  <c r="H436" i="4"/>
  <c r="I444" i="4"/>
  <c r="S452" i="4"/>
  <c r="H468" i="4"/>
  <c r="G484" i="4"/>
  <c r="S492" i="4"/>
  <c r="S221" i="4"/>
  <c r="E237" i="4"/>
  <c r="D245" i="4"/>
  <c r="G253" i="4"/>
  <c r="H261" i="4"/>
  <c r="M269" i="4"/>
  <c r="M277" i="4"/>
  <c r="S285" i="4"/>
  <c r="E301" i="4"/>
  <c r="D309" i="4"/>
  <c r="G317" i="4"/>
  <c r="I219" i="4"/>
  <c r="M38" i="4"/>
  <c r="E118" i="4"/>
  <c r="D190" i="4"/>
  <c r="I311" i="4"/>
  <c r="S319" i="4"/>
  <c r="D314" i="4"/>
  <c r="H337" i="4"/>
  <c r="I345" i="4"/>
  <c r="H377" i="4"/>
  <c r="E401" i="4"/>
  <c r="D457" i="4"/>
  <c r="G323" i="4"/>
  <c r="G242" i="4"/>
  <c r="G258" i="4"/>
  <c r="G43" i="4"/>
  <c r="S460" i="4"/>
  <c r="M348" i="4"/>
  <c r="G372" i="4"/>
  <c r="G404" i="4"/>
  <c r="G436" i="4"/>
  <c r="G468" i="4"/>
  <c r="G245" i="4"/>
  <c r="I269" i="4"/>
  <c r="D301" i="4"/>
  <c r="H317" i="4"/>
  <c r="M219" i="4"/>
  <c r="E27" i="4"/>
  <c r="I337" i="4"/>
  <c r="M345" i="4"/>
  <c r="S377" i="4"/>
  <c r="I401" i="4"/>
  <c r="E51" i="4"/>
  <c r="H242" i="4"/>
  <c r="H258" i="4"/>
  <c r="S428" i="4"/>
  <c r="M452" i="4"/>
  <c r="I492" i="4"/>
  <c r="D484" i="4"/>
  <c r="E332" i="4"/>
  <c r="G340" i="4"/>
  <c r="E364" i="4"/>
  <c r="M380" i="4"/>
  <c r="E396" i="4"/>
  <c r="M412" i="4"/>
  <c r="E428" i="4"/>
  <c r="M444" i="4"/>
  <c r="E460" i="4"/>
  <c r="M484" i="4"/>
  <c r="E229" i="4"/>
  <c r="D237" i="4"/>
  <c r="H253" i="4"/>
  <c r="I261" i="4"/>
  <c r="E293" i="4"/>
  <c r="G309" i="4"/>
  <c r="E59" i="4"/>
  <c r="E54" i="4"/>
  <c r="D126" i="4"/>
  <c r="S198" i="4"/>
  <c r="H332" i="4"/>
  <c r="I340" i="4"/>
  <c r="S348" i="4"/>
  <c r="H364" i="4"/>
  <c r="M372" i="4"/>
  <c r="S380" i="4"/>
  <c r="H396" i="4"/>
  <c r="M404" i="4"/>
  <c r="S412" i="4"/>
  <c r="H428" i="4"/>
  <c r="M436" i="4"/>
  <c r="S444" i="4"/>
  <c r="I460" i="4"/>
  <c r="G476" i="4"/>
  <c r="G59" i="4"/>
  <c r="S219" i="4"/>
  <c r="D258" i="4"/>
  <c r="D62" i="4"/>
  <c r="H134" i="4"/>
  <c r="M214" i="4"/>
  <c r="E35" i="4"/>
  <c r="D385" i="4"/>
  <c r="G473" i="4"/>
  <c r="G51" i="4"/>
  <c r="M242" i="4"/>
  <c r="S7" i="4"/>
  <c r="I410" i="4"/>
  <c r="I347" i="4"/>
  <c r="D395" i="4"/>
  <c r="E316" i="4"/>
  <c r="S94" i="4"/>
  <c r="G190" i="4"/>
  <c r="H252" i="4"/>
  <c r="H284" i="4"/>
  <c r="S300" i="4"/>
  <c r="H403" i="4"/>
  <c r="E371" i="4"/>
  <c r="D450" i="4"/>
  <c r="S14" i="4"/>
  <c r="M22" i="4"/>
  <c r="E38" i="4"/>
  <c r="D46" i="4"/>
  <c r="G54" i="4"/>
  <c r="I62" i="4"/>
  <c r="I70" i="4"/>
  <c r="I78" i="4"/>
  <c r="S86" i="4"/>
  <c r="E102" i="4"/>
  <c r="D110" i="4"/>
  <c r="G118" i="4"/>
  <c r="H126" i="4"/>
  <c r="I134" i="4"/>
  <c r="M142" i="4"/>
  <c r="S150" i="4"/>
  <c r="E166" i="4"/>
  <c r="D174" i="4"/>
  <c r="G182" i="4"/>
  <c r="I190" i="4"/>
  <c r="M206" i="4"/>
  <c r="M467" i="4"/>
  <c r="I479" i="4"/>
  <c r="M320" i="4"/>
  <c r="S328" i="4"/>
  <c r="I344" i="4"/>
  <c r="S352" i="4"/>
  <c r="H339" i="4"/>
  <c r="S305" i="4"/>
  <c r="G458" i="4"/>
  <c r="S418" i="4"/>
  <c r="S347" i="4"/>
  <c r="G490" i="4"/>
  <c r="E490" i="4"/>
  <c r="I442" i="4"/>
  <c r="H442" i="4"/>
  <c r="G442" i="4"/>
  <c r="E426" i="4"/>
  <c r="S426" i="4"/>
  <c r="M236" i="4"/>
  <c r="M300" i="4"/>
  <c r="D54" i="4"/>
  <c r="M86" i="4"/>
  <c r="G134" i="4"/>
  <c r="E174" i="4"/>
  <c r="S214" i="4"/>
  <c r="S236" i="4"/>
  <c r="S268" i="4"/>
  <c r="I292" i="4"/>
  <c r="H316" i="4"/>
  <c r="E244" i="4"/>
  <c r="E276" i="4"/>
  <c r="E308" i="4"/>
  <c r="G316" i="4"/>
  <c r="G371" i="4"/>
  <c r="M14" i="4"/>
  <c r="E30" i="4"/>
  <c r="D38" i="4"/>
  <c r="H46" i="4"/>
  <c r="H54" i="4"/>
  <c r="H62" i="4"/>
  <c r="M70" i="4"/>
  <c r="S78" i="4"/>
  <c r="E94" i="4"/>
  <c r="D102" i="4"/>
  <c r="H110" i="4"/>
  <c r="H118" i="4"/>
  <c r="I126" i="4"/>
  <c r="M134" i="4"/>
  <c r="S142" i="4"/>
  <c r="E158" i="4"/>
  <c r="D166" i="4"/>
  <c r="G174" i="4"/>
  <c r="H182" i="4"/>
  <c r="H190" i="4"/>
  <c r="S206" i="4"/>
  <c r="E355" i="4"/>
  <c r="S339" i="4"/>
  <c r="I458" i="4"/>
  <c r="I434" i="4"/>
  <c r="E415" i="4"/>
  <c r="D415" i="4"/>
  <c r="D313" i="4"/>
  <c r="M313" i="4"/>
  <c r="I313" i="4"/>
  <c r="G313" i="4"/>
  <c r="S265" i="4"/>
  <c r="E265" i="4"/>
  <c r="M257" i="4"/>
  <c r="D257" i="4"/>
  <c r="D233" i="4"/>
  <c r="M233" i="4"/>
  <c r="S225" i="4"/>
  <c r="H225" i="4"/>
  <c r="G260" i="4"/>
  <c r="I403" i="4"/>
  <c r="S22" i="4"/>
  <c r="E46" i="4"/>
  <c r="G70" i="4"/>
  <c r="G126" i="4"/>
  <c r="M150" i="4"/>
  <c r="E206" i="4"/>
  <c r="D292" i="4"/>
  <c r="I228" i="4"/>
  <c r="M228" i="4"/>
  <c r="G252" i="4"/>
  <c r="G284" i="4"/>
  <c r="M292" i="4"/>
  <c r="M403" i="4"/>
  <c r="S228" i="4"/>
  <c r="G244" i="4"/>
  <c r="I252" i="4"/>
  <c r="S260" i="4"/>
  <c r="H276" i="4"/>
  <c r="I284" i="4"/>
  <c r="S292" i="4"/>
  <c r="H308" i="4"/>
  <c r="I316" i="4"/>
  <c r="S403" i="4"/>
  <c r="E331" i="4"/>
  <c r="H371" i="4"/>
  <c r="E22" i="4"/>
  <c r="D30" i="4"/>
  <c r="G38" i="4"/>
  <c r="G46" i="4"/>
  <c r="I54" i="4"/>
  <c r="M62" i="4"/>
  <c r="S70" i="4"/>
  <c r="E86" i="4"/>
  <c r="D94" i="4"/>
  <c r="G102" i="4"/>
  <c r="G110" i="4"/>
  <c r="I118" i="4"/>
  <c r="M126" i="4"/>
  <c r="S134" i="4"/>
  <c r="E150" i="4"/>
  <c r="D158" i="4"/>
  <c r="G166" i="4"/>
  <c r="H174" i="4"/>
  <c r="I182" i="4"/>
  <c r="M190" i="4"/>
  <c r="E214" i="4"/>
  <c r="D355" i="4"/>
  <c r="G355" i="4"/>
  <c r="D490" i="4"/>
  <c r="H407" i="4"/>
  <c r="S479" i="4"/>
  <c r="M419" i="4"/>
  <c r="D328" i="4"/>
  <c r="I336" i="4"/>
  <c r="D360" i="4"/>
  <c r="G233" i="4"/>
  <c r="H313" i="4"/>
  <c r="E497" i="4"/>
  <c r="H458" i="4"/>
  <c r="M434" i="4"/>
  <c r="S410" i="4"/>
  <c r="M410" i="4"/>
  <c r="E410" i="4"/>
  <c r="E284" i="4"/>
  <c r="G62" i="4"/>
  <c r="E110" i="4"/>
  <c r="S158" i="4"/>
  <c r="M442" i="4"/>
  <c r="I260" i="4"/>
  <c r="M260" i="4"/>
  <c r="D228" i="4"/>
  <c r="D331" i="4"/>
  <c r="E236" i="4"/>
  <c r="H244" i="4"/>
  <c r="M252" i="4"/>
  <c r="E268" i="4"/>
  <c r="G276" i="4"/>
  <c r="M284" i="4"/>
  <c r="E300" i="4"/>
  <c r="G308" i="4"/>
  <c r="M316" i="4"/>
  <c r="G331" i="4"/>
  <c r="I371" i="4"/>
  <c r="D347" i="4"/>
  <c r="E14" i="4"/>
  <c r="D22" i="4"/>
  <c r="H30" i="4"/>
  <c r="H38" i="4"/>
  <c r="I46" i="4"/>
  <c r="M54" i="4"/>
  <c r="S62" i="4"/>
  <c r="E78" i="4"/>
  <c r="D86" i="4"/>
  <c r="H94" i="4"/>
  <c r="H102" i="4"/>
  <c r="I110" i="4"/>
  <c r="M118" i="4"/>
  <c r="S126" i="4"/>
  <c r="E142" i="4"/>
  <c r="D150" i="4"/>
  <c r="H158" i="4"/>
  <c r="H166" i="4"/>
  <c r="I174" i="4"/>
  <c r="M182" i="4"/>
  <c r="S190" i="4"/>
  <c r="G214" i="4"/>
  <c r="H355" i="4"/>
  <c r="S419" i="4"/>
  <c r="E360" i="4"/>
  <c r="G195" i="4"/>
  <c r="H233" i="4"/>
  <c r="S313" i="4"/>
  <c r="G497" i="4"/>
  <c r="M474" i="4"/>
  <c r="D418" i="4"/>
  <c r="E450" i="4"/>
  <c r="H387" i="4"/>
  <c r="S387" i="4"/>
  <c r="H323" i="4"/>
  <c r="S323" i="4"/>
  <c r="I323" i="4"/>
  <c r="M268" i="4"/>
  <c r="S331" i="4"/>
  <c r="I14" i="4"/>
  <c r="M30" i="4"/>
  <c r="M78" i="4"/>
  <c r="D118" i="4"/>
  <c r="I142" i="4"/>
  <c r="D182" i="4"/>
  <c r="H236" i="4"/>
  <c r="M244" i="4"/>
  <c r="S252" i="4"/>
  <c r="H268" i="4"/>
  <c r="I276" i="4"/>
  <c r="S284" i="4"/>
  <c r="H300" i="4"/>
  <c r="M308" i="4"/>
  <c r="S316" i="4"/>
  <c r="D474" i="4"/>
  <c r="H331" i="4"/>
  <c r="M371" i="4"/>
  <c r="D14" i="4"/>
  <c r="G22" i="4"/>
  <c r="G30" i="4"/>
  <c r="S38" i="4"/>
  <c r="M46" i="4"/>
  <c r="E70" i="4"/>
  <c r="D78" i="4"/>
  <c r="G86" i="4"/>
  <c r="G94" i="4"/>
  <c r="I102" i="4"/>
  <c r="M110" i="4"/>
  <c r="E134" i="4"/>
  <c r="D142" i="4"/>
  <c r="G150" i="4"/>
  <c r="G158" i="4"/>
  <c r="M166" i="4"/>
  <c r="M174" i="4"/>
  <c r="G198" i="4"/>
  <c r="H214" i="4"/>
  <c r="I355" i="4"/>
  <c r="D442" i="4"/>
  <c r="I497" i="4"/>
  <c r="M490" i="4"/>
  <c r="S450" i="4"/>
  <c r="M482" i="4"/>
  <c r="G482" i="4"/>
  <c r="D482" i="4"/>
  <c r="G228" i="4"/>
  <c r="E252" i="4"/>
  <c r="G292" i="4"/>
  <c r="G236" i="4"/>
  <c r="I244" i="4"/>
  <c r="E260" i="4"/>
  <c r="G268" i="4"/>
  <c r="M276" i="4"/>
  <c r="G300" i="4"/>
  <c r="I308" i="4"/>
  <c r="E403" i="4"/>
  <c r="I198" i="4"/>
  <c r="I214" i="4"/>
  <c r="M355" i="4"/>
  <c r="M497" i="4"/>
  <c r="S490" i="4"/>
  <c r="E323" i="4"/>
  <c r="S443" i="4"/>
  <c r="M443" i="4"/>
  <c r="G443" i="4"/>
  <c r="I435" i="4"/>
  <c r="E435" i="4"/>
  <c r="D449" i="4"/>
  <c r="D473" i="4"/>
  <c r="S481" i="4"/>
  <c r="G370" i="4"/>
  <c r="H449" i="4"/>
  <c r="I473" i="4"/>
  <c r="H489" i="4"/>
  <c r="I449" i="4"/>
  <c r="H473" i="4"/>
  <c r="E378" i="4"/>
  <c r="D50" i="4"/>
  <c r="E10" i="4"/>
  <c r="I405" i="4"/>
  <c r="M413" i="4"/>
  <c r="S421" i="4"/>
  <c r="E437" i="4"/>
  <c r="M445" i="4"/>
  <c r="H461" i="4"/>
  <c r="M469" i="4"/>
  <c r="D485" i="4"/>
  <c r="M493" i="4"/>
  <c r="I350" i="4"/>
  <c r="E382" i="4"/>
  <c r="G390" i="4"/>
  <c r="M398" i="4"/>
  <c r="G343" i="4"/>
  <c r="D162" i="4"/>
  <c r="G248" i="4"/>
  <c r="H280" i="4"/>
  <c r="D304" i="4"/>
  <c r="E217" i="4"/>
  <c r="S18" i="4"/>
  <c r="H42" i="4"/>
  <c r="M50" i="4"/>
  <c r="I138" i="4"/>
  <c r="M405" i="4"/>
  <c r="S413" i="4"/>
  <c r="E429" i="4"/>
  <c r="D437" i="4"/>
  <c r="E453" i="4"/>
  <c r="M461" i="4"/>
  <c r="S469" i="4"/>
  <c r="G485" i="4"/>
  <c r="D398" i="4"/>
  <c r="M350" i="4"/>
  <c r="G382" i="4"/>
  <c r="I390" i="4"/>
  <c r="S398" i="4"/>
  <c r="H248" i="4"/>
  <c r="I280" i="4"/>
  <c r="E26" i="4"/>
  <c r="I42" i="4"/>
  <c r="S50" i="4"/>
  <c r="I10" i="4"/>
  <c r="I500" i="4"/>
  <c r="E413" i="4"/>
  <c r="D421" i="4"/>
  <c r="G429" i="4"/>
  <c r="H437" i="4"/>
  <c r="S453" i="4"/>
  <c r="E469" i="4"/>
  <c r="D477" i="4"/>
  <c r="S485" i="4"/>
  <c r="S358" i="4"/>
  <c r="I382" i="4"/>
  <c r="S390" i="4"/>
  <c r="D335" i="4"/>
  <c r="G264" i="4"/>
  <c r="I288" i="4"/>
  <c r="D42" i="4"/>
  <c r="G34" i="4"/>
  <c r="S42" i="4"/>
  <c r="G58" i="4"/>
  <c r="G170" i="4"/>
  <c r="M10" i="4"/>
  <c r="H500" i="4"/>
  <c r="E405" i="4"/>
  <c r="D413" i="4"/>
  <c r="G421" i="4"/>
  <c r="H429" i="4"/>
  <c r="I437" i="4"/>
  <c r="E461" i="4"/>
  <c r="D469" i="4"/>
  <c r="H477" i="4"/>
  <c r="E493" i="4"/>
  <c r="E366" i="4"/>
  <c r="M382" i="4"/>
  <c r="E398" i="4"/>
  <c r="D240" i="4"/>
  <c r="H264" i="4"/>
  <c r="M288" i="4"/>
  <c r="H34" i="4"/>
  <c r="E50" i="4"/>
  <c r="H58" i="4"/>
  <c r="S10" i="4"/>
  <c r="D382" i="4"/>
  <c r="G500" i="4"/>
  <c r="D405" i="4"/>
  <c r="G413" i="4"/>
  <c r="H421" i="4"/>
  <c r="I429" i="4"/>
  <c r="M437" i="4"/>
  <c r="D461" i="4"/>
  <c r="G469" i="4"/>
  <c r="M477" i="4"/>
  <c r="D493" i="4"/>
  <c r="E374" i="4"/>
  <c r="G398" i="4"/>
  <c r="E240" i="4"/>
  <c r="G272" i="4"/>
  <c r="S288" i="4"/>
  <c r="G50" i="4"/>
  <c r="I58" i="4"/>
  <c r="D18" i="4"/>
  <c r="M500" i="4"/>
  <c r="G405" i="4"/>
  <c r="H413" i="4"/>
  <c r="I421" i="4"/>
  <c r="M429" i="4"/>
  <c r="G461" i="4"/>
  <c r="H469" i="4"/>
  <c r="S477" i="4"/>
  <c r="G493" i="4"/>
  <c r="H374" i="4"/>
  <c r="E390" i="4"/>
  <c r="H398" i="4"/>
  <c r="M335" i="4"/>
  <c r="D66" i="4"/>
  <c r="H240" i="4"/>
  <c r="H272" i="4"/>
  <c r="M296" i="4"/>
  <c r="E42" i="4"/>
  <c r="H50" i="4"/>
  <c r="M58" i="4"/>
  <c r="S500" i="4"/>
  <c r="H445" i="4"/>
  <c r="E485" i="4"/>
  <c r="H493" i="4"/>
  <c r="D58" i="4"/>
  <c r="G350" i="4"/>
  <c r="G374" i="4"/>
  <c r="H390" i="4"/>
  <c r="S335" i="4"/>
  <c r="D130" i="4"/>
  <c r="E248" i="4"/>
  <c r="I272" i="4"/>
  <c r="S296" i="4"/>
  <c r="D59" i="4"/>
  <c r="I195" i="4"/>
  <c r="I162" i="4"/>
  <c r="G162" i="4"/>
  <c r="E162" i="4"/>
  <c r="S162" i="4"/>
  <c r="D146" i="4"/>
  <c r="D203" i="4"/>
  <c r="H59" i="4"/>
  <c r="D122" i="4"/>
  <c r="S350" i="4"/>
  <c r="G366" i="4"/>
  <c r="M374" i="4"/>
  <c r="I187" i="4"/>
  <c r="I327" i="4"/>
  <c r="I343" i="4"/>
  <c r="G240" i="4"/>
  <c r="I248" i="4"/>
  <c r="I264" i="4"/>
  <c r="M272" i="4"/>
  <c r="S280" i="4"/>
  <c r="D296" i="4"/>
  <c r="G27" i="4"/>
  <c r="I35" i="4"/>
  <c r="M195" i="4"/>
  <c r="M217" i="4"/>
  <c r="E146" i="4"/>
  <c r="E154" i="4"/>
  <c r="M154" i="4"/>
  <c r="I154" i="4"/>
  <c r="H130" i="4"/>
  <c r="G130" i="4"/>
  <c r="E130" i="4"/>
  <c r="S130" i="4"/>
  <c r="M66" i="4"/>
  <c r="H66" i="4"/>
  <c r="M43" i="4"/>
  <c r="I43" i="4"/>
  <c r="H43" i="4"/>
  <c r="E43" i="4"/>
  <c r="H19" i="4"/>
  <c r="G19" i="4"/>
  <c r="E19" i="4"/>
  <c r="S19" i="4"/>
  <c r="D358" i="4"/>
  <c r="I59" i="4"/>
  <c r="D154" i="4"/>
  <c r="E358" i="4"/>
  <c r="H366" i="4"/>
  <c r="I374" i="4"/>
  <c r="M187" i="4"/>
  <c r="H327" i="4"/>
  <c r="H343" i="4"/>
  <c r="I240" i="4"/>
  <c r="M248" i="4"/>
  <c r="M264" i="4"/>
  <c r="S272" i="4"/>
  <c r="D288" i="4"/>
  <c r="E296" i="4"/>
  <c r="H27" i="4"/>
  <c r="M35" i="4"/>
  <c r="S195" i="4"/>
  <c r="E99" i="4"/>
  <c r="H194" i="4"/>
  <c r="E155" i="4"/>
  <c r="H451" i="4"/>
  <c r="I451" i="4"/>
  <c r="D443" i="4"/>
  <c r="I443" i="4"/>
  <c r="H187" i="4"/>
  <c r="G147" i="4"/>
  <c r="S146" i="4"/>
  <c r="M146" i="4"/>
  <c r="H146" i="4"/>
  <c r="G146" i="4"/>
  <c r="E122" i="4"/>
  <c r="M122" i="4"/>
  <c r="I122" i="4"/>
  <c r="G11" i="4"/>
  <c r="H11" i="4"/>
  <c r="E11" i="4"/>
  <c r="I11" i="4"/>
  <c r="E335" i="4"/>
  <c r="D202" i="4"/>
  <c r="E343" i="4"/>
  <c r="I487" i="4"/>
  <c r="M59" i="4"/>
  <c r="D186" i="4"/>
  <c r="D487" i="4"/>
  <c r="G358" i="4"/>
  <c r="I366" i="4"/>
  <c r="S374" i="4"/>
  <c r="G495" i="4"/>
  <c r="S187" i="4"/>
  <c r="M327" i="4"/>
  <c r="M343" i="4"/>
  <c r="M240" i="4"/>
  <c r="S248" i="4"/>
  <c r="S264" i="4"/>
  <c r="D280" i="4"/>
  <c r="E288" i="4"/>
  <c r="G296" i="4"/>
  <c r="I27" i="4"/>
  <c r="S35" i="4"/>
  <c r="H122" i="4"/>
  <c r="G154" i="4"/>
  <c r="H211" i="4"/>
  <c r="S497" i="4"/>
  <c r="H497" i="4"/>
  <c r="I490" i="4"/>
  <c r="H490" i="4"/>
  <c r="H482" i="4"/>
  <c r="E482" i="4"/>
  <c r="S482" i="4"/>
  <c r="I482" i="4"/>
  <c r="G466" i="4"/>
  <c r="M466" i="4"/>
  <c r="E466" i="4"/>
  <c r="H218" i="4"/>
  <c r="G218" i="4"/>
  <c r="E218" i="4"/>
  <c r="S218" i="4"/>
  <c r="M179" i="4"/>
  <c r="I179" i="4"/>
  <c r="M170" i="4"/>
  <c r="I170" i="4"/>
  <c r="H170" i="4"/>
  <c r="E170" i="4"/>
  <c r="M138" i="4"/>
  <c r="H138" i="4"/>
  <c r="D138" i="4"/>
  <c r="G138" i="4"/>
  <c r="E138" i="4"/>
  <c r="M51" i="4"/>
  <c r="I51" i="4"/>
  <c r="M11" i="4"/>
  <c r="D43" i="4"/>
  <c r="E350" i="4"/>
  <c r="H358" i="4"/>
  <c r="M366" i="4"/>
  <c r="H495" i="4"/>
  <c r="G335" i="4"/>
  <c r="G479" i="4"/>
  <c r="D224" i="4"/>
  <c r="D272" i="4"/>
  <c r="E280" i="4"/>
  <c r="G288" i="4"/>
  <c r="H296" i="4"/>
  <c r="M27" i="4"/>
  <c r="E163" i="4"/>
  <c r="E179" i="4"/>
  <c r="D170" i="4"/>
  <c r="S122" i="4"/>
  <c r="H154" i="4"/>
  <c r="I218" i="4"/>
  <c r="S211" i="4"/>
  <c r="M211" i="4"/>
  <c r="I211" i="4"/>
  <c r="G211" i="4"/>
  <c r="E211" i="4"/>
  <c r="D179" i="4"/>
  <c r="S11" i="4"/>
  <c r="D171" i="4"/>
  <c r="E91" i="4"/>
  <c r="H350" i="4"/>
  <c r="S366" i="4"/>
  <c r="I495" i="4"/>
  <c r="H335" i="4"/>
  <c r="H479" i="4"/>
  <c r="S224" i="4"/>
  <c r="E195" i="4"/>
  <c r="D75" i="4"/>
  <c r="G179" i="4"/>
  <c r="I130" i="4"/>
  <c r="S154" i="4"/>
  <c r="M218" i="4"/>
  <c r="M377" i="4"/>
  <c r="I481" i="4"/>
  <c r="S442" i="4"/>
  <c r="M354" i="4"/>
  <c r="H386" i="4"/>
  <c r="E418" i="4"/>
  <c r="D401" i="4"/>
  <c r="M7" i="4"/>
  <c r="D7" i="4"/>
  <c r="H7" i="4"/>
  <c r="I257" i="4"/>
  <c r="D289" i="4"/>
  <c r="M392" i="4"/>
  <c r="I392" i="4"/>
  <c r="G392" i="4"/>
  <c r="I384" i="4"/>
  <c r="G384" i="4"/>
  <c r="H376" i="4"/>
  <c r="E376" i="4"/>
  <c r="G369" i="4"/>
  <c r="M369" i="4"/>
  <c r="S369" i="4"/>
  <c r="H369" i="4"/>
  <c r="E369" i="4"/>
  <c r="I361" i="4"/>
  <c r="S361" i="4"/>
  <c r="M361" i="4"/>
  <c r="H361" i="4"/>
  <c r="I468" i="4"/>
  <c r="M476" i="4"/>
  <c r="S445" i="4"/>
  <c r="M198" i="4"/>
  <c r="G327" i="4"/>
  <c r="I369" i="4"/>
  <c r="S297" i="4"/>
  <c r="D297" i="4"/>
  <c r="M297" i="4"/>
  <c r="H297" i="4"/>
  <c r="G297" i="4"/>
  <c r="S289" i="4"/>
  <c r="I289" i="4"/>
  <c r="G289" i="4"/>
  <c r="E289" i="4"/>
  <c r="E196" i="4"/>
  <c r="M468" i="4"/>
  <c r="I265" i="4"/>
  <c r="H196" i="4"/>
  <c r="S468" i="4"/>
  <c r="D346" i="4"/>
  <c r="D445" i="4"/>
  <c r="G453" i="4"/>
  <c r="G483" i="4"/>
  <c r="G206" i="4"/>
  <c r="D392" i="4"/>
  <c r="I297" i="4"/>
  <c r="D239" i="4"/>
  <c r="E239" i="4"/>
  <c r="I217" i="4"/>
  <c r="H217" i="4"/>
  <c r="G217" i="4"/>
  <c r="D217" i="4"/>
  <c r="S210" i="4"/>
  <c r="M210" i="4"/>
  <c r="I210" i="4"/>
  <c r="D210" i="4"/>
  <c r="G210" i="4"/>
  <c r="E210" i="4"/>
  <c r="H281" i="4"/>
  <c r="M281" i="4"/>
  <c r="G281" i="4"/>
  <c r="E445" i="4"/>
  <c r="D453" i="4"/>
  <c r="E384" i="4"/>
  <c r="E297" i="4"/>
  <c r="S203" i="4"/>
  <c r="I203" i="4"/>
  <c r="G196" i="4"/>
  <c r="E476" i="4"/>
  <c r="D483" i="4"/>
  <c r="G445" i="4"/>
  <c r="H453" i="4"/>
  <c r="I463" i="4"/>
  <c r="H483" i="4"/>
  <c r="E198" i="4"/>
  <c r="H206" i="4"/>
  <c r="E456" i="4"/>
  <c r="E392" i="4"/>
  <c r="E346" i="4"/>
  <c r="S395" i="4"/>
  <c r="M395" i="4"/>
  <c r="E387" i="4"/>
  <c r="G387" i="4"/>
  <c r="M387" i="4"/>
  <c r="I387" i="4"/>
  <c r="G305" i="4"/>
  <c r="E305" i="4"/>
  <c r="M305" i="4"/>
  <c r="I305" i="4"/>
  <c r="E273" i="4"/>
  <c r="D273" i="4"/>
  <c r="S273" i="4"/>
  <c r="I273" i="4"/>
  <c r="H273" i="4"/>
  <c r="D265" i="4"/>
  <c r="M265" i="4"/>
  <c r="H265" i="4"/>
  <c r="G265" i="4"/>
  <c r="S257" i="4"/>
  <c r="H257" i="4"/>
  <c r="G257" i="4"/>
  <c r="E257" i="4"/>
  <c r="H312" i="4"/>
  <c r="D312" i="4"/>
  <c r="I196" i="4"/>
  <c r="H476" i="4"/>
  <c r="H198" i="4"/>
  <c r="I206" i="4"/>
  <c r="H392" i="4"/>
  <c r="M273" i="4"/>
  <c r="H305" i="4"/>
  <c r="S417" i="4"/>
  <c r="I417" i="4"/>
  <c r="G417" i="4"/>
  <c r="E409" i="4"/>
  <c r="D409" i="4"/>
  <c r="S409" i="4"/>
  <c r="H409" i="4"/>
  <c r="M409" i="4"/>
  <c r="G192" i="4"/>
  <c r="E192" i="4"/>
  <c r="M192" i="4"/>
  <c r="E184" i="4"/>
  <c r="D184" i="4"/>
  <c r="S184" i="4"/>
  <c r="I184" i="4"/>
  <c r="D176" i="4"/>
  <c r="M176" i="4"/>
  <c r="H176" i="4"/>
  <c r="S160" i="4"/>
  <c r="I160" i="4"/>
  <c r="H160" i="4"/>
  <c r="S152" i="4"/>
  <c r="M152" i="4"/>
  <c r="H152" i="4"/>
  <c r="E152" i="4"/>
  <c r="M144" i="4"/>
  <c r="I144" i="4"/>
  <c r="G144" i="4"/>
  <c r="D144" i="4"/>
  <c r="I136" i="4"/>
  <c r="H136" i="4"/>
  <c r="E136" i="4"/>
  <c r="M448" i="4"/>
  <c r="S448" i="4"/>
  <c r="M339" i="4"/>
  <c r="I339" i="4"/>
  <c r="G339" i="4"/>
  <c r="D339" i="4"/>
  <c r="H466" i="4"/>
  <c r="S128" i="4"/>
  <c r="H481" i="4"/>
  <c r="M489" i="4"/>
  <c r="H378" i="4"/>
  <c r="I466" i="4"/>
  <c r="D128" i="4"/>
  <c r="M481" i="4"/>
  <c r="H474" i="4"/>
  <c r="G386" i="4"/>
  <c r="G451" i="4"/>
  <c r="G128" i="4"/>
  <c r="D489" i="4"/>
  <c r="M386" i="4"/>
  <c r="E489" i="4"/>
  <c r="S386" i="4"/>
  <c r="I7" i="4"/>
  <c r="E7" i="4"/>
  <c r="M139" i="4"/>
  <c r="G139" i="4"/>
  <c r="S107" i="4"/>
  <c r="M107" i="4"/>
  <c r="H107" i="4"/>
  <c r="D471" i="4"/>
  <c r="D36" i="4"/>
  <c r="H44" i="4"/>
  <c r="H52" i="4"/>
  <c r="M463" i="4"/>
  <c r="G471" i="4"/>
  <c r="E123" i="4"/>
  <c r="H147" i="4"/>
  <c r="D456" i="4"/>
  <c r="G163" i="4"/>
  <c r="I425" i="4"/>
  <c r="S433" i="4"/>
  <c r="D139" i="4"/>
  <c r="G99" i="4"/>
  <c r="G155" i="4"/>
  <c r="H251" i="4"/>
  <c r="M251" i="4"/>
  <c r="I251" i="4"/>
  <c r="E251" i="4"/>
  <c r="D251" i="4"/>
  <c r="I194" i="4"/>
  <c r="E194" i="4"/>
  <c r="E28" i="4"/>
  <c r="G91" i="4"/>
  <c r="S171" i="4"/>
  <c r="E20" i="4"/>
  <c r="D28" i="4"/>
  <c r="G36" i="4"/>
  <c r="G44" i="4"/>
  <c r="I52" i="4"/>
  <c r="I315" i="4"/>
  <c r="D115" i="4"/>
  <c r="S463" i="4"/>
  <c r="H91" i="4"/>
  <c r="M131" i="4"/>
  <c r="G470" i="4"/>
  <c r="H486" i="4"/>
  <c r="H471" i="4"/>
  <c r="G123" i="4"/>
  <c r="I147" i="4"/>
  <c r="H259" i="4"/>
  <c r="S440" i="4"/>
  <c r="G456" i="4"/>
  <c r="E115" i="4"/>
  <c r="H163" i="4"/>
  <c r="H425" i="4"/>
  <c r="D441" i="4"/>
  <c r="I99" i="4"/>
  <c r="E186" i="4"/>
  <c r="S194" i="4"/>
  <c r="H155" i="4"/>
  <c r="M306" i="4"/>
  <c r="S306" i="4"/>
  <c r="S274" i="4"/>
  <c r="E274" i="4"/>
  <c r="D266" i="4"/>
  <c r="M266" i="4"/>
  <c r="E250" i="4"/>
  <c r="S250" i="4"/>
  <c r="S12" i="4"/>
  <c r="D83" i="4"/>
  <c r="I131" i="4"/>
  <c r="E486" i="4"/>
  <c r="E12" i="4"/>
  <c r="D20" i="4"/>
  <c r="H28" i="4"/>
  <c r="H36" i="4"/>
  <c r="I44" i="4"/>
  <c r="M52" i="4"/>
  <c r="M315" i="4"/>
  <c r="D147" i="4"/>
  <c r="I91" i="4"/>
  <c r="S131" i="4"/>
  <c r="M470" i="4"/>
  <c r="G486" i="4"/>
  <c r="I471" i="4"/>
  <c r="H123" i="4"/>
  <c r="D155" i="4"/>
  <c r="G455" i="4"/>
  <c r="M147" i="4"/>
  <c r="I259" i="4"/>
  <c r="D194" i="4"/>
  <c r="D448" i="4"/>
  <c r="H456" i="4"/>
  <c r="G115" i="4"/>
  <c r="I163" i="4"/>
  <c r="S425" i="4"/>
  <c r="M441" i="4"/>
  <c r="M99" i="4"/>
  <c r="H186" i="4"/>
  <c r="G75" i="4"/>
  <c r="I155" i="4"/>
  <c r="G251" i="4"/>
  <c r="D327" i="4"/>
  <c r="E327" i="4"/>
  <c r="H315" i="4"/>
  <c r="D12" i="4"/>
  <c r="H20" i="4"/>
  <c r="G28" i="4"/>
  <c r="I36" i="4"/>
  <c r="M44" i="4"/>
  <c r="S52" i="4"/>
  <c r="S315" i="4"/>
  <c r="G477" i="4"/>
  <c r="H485" i="4"/>
  <c r="I493" i="4"/>
  <c r="M91" i="4"/>
  <c r="E171" i="4"/>
  <c r="E455" i="4"/>
  <c r="E462" i="4"/>
  <c r="E478" i="4"/>
  <c r="I486" i="4"/>
  <c r="M471" i="4"/>
  <c r="I123" i="4"/>
  <c r="D207" i="4"/>
  <c r="H455" i="4"/>
  <c r="E83" i="4"/>
  <c r="S147" i="4"/>
  <c r="H200" i="4"/>
  <c r="G448" i="4"/>
  <c r="I456" i="4"/>
  <c r="H115" i="4"/>
  <c r="M163" i="4"/>
  <c r="E243" i="4"/>
  <c r="D433" i="4"/>
  <c r="S99" i="4"/>
  <c r="I186" i="4"/>
  <c r="G322" i="4"/>
  <c r="I75" i="4"/>
  <c r="S155" i="4"/>
  <c r="S251" i="4"/>
  <c r="G12" i="4"/>
  <c r="M36" i="4"/>
  <c r="E448" i="4"/>
  <c r="S91" i="4"/>
  <c r="G171" i="4"/>
  <c r="H478" i="4"/>
  <c r="M486" i="4"/>
  <c r="S471" i="4"/>
  <c r="M123" i="4"/>
  <c r="G83" i="4"/>
  <c r="D440" i="4"/>
  <c r="H448" i="4"/>
  <c r="M456" i="4"/>
  <c r="I115" i="4"/>
  <c r="S163" i="4"/>
  <c r="G243" i="4"/>
  <c r="E433" i="4"/>
  <c r="E139" i="4"/>
  <c r="M186" i="4"/>
  <c r="M322" i="4"/>
  <c r="E107" i="4"/>
  <c r="I370" i="4"/>
  <c r="H370" i="4"/>
  <c r="E370" i="4"/>
  <c r="M347" i="4"/>
  <c r="E347" i="4"/>
  <c r="I28" i="4"/>
  <c r="H12" i="4"/>
  <c r="I20" i="4"/>
  <c r="M28" i="4"/>
  <c r="E52" i="4"/>
  <c r="G463" i="4"/>
  <c r="E131" i="4"/>
  <c r="H171" i="4"/>
  <c r="H462" i="4"/>
  <c r="G478" i="4"/>
  <c r="S486" i="4"/>
  <c r="S123" i="4"/>
  <c r="G207" i="4"/>
  <c r="M455" i="4"/>
  <c r="G440" i="4"/>
  <c r="I448" i="4"/>
  <c r="M115" i="4"/>
  <c r="H243" i="4"/>
  <c r="D99" i="4"/>
  <c r="G433" i="4"/>
  <c r="H139" i="4"/>
  <c r="S186" i="4"/>
  <c r="G107" i="4"/>
  <c r="D458" i="4"/>
  <c r="E458" i="4"/>
  <c r="S458" i="4"/>
  <c r="I450" i="4"/>
  <c r="M450" i="4"/>
  <c r="G450" i="4"/>
  <c r="S435" i="4"/>
  <c r="H435" i="4"/>
  <c r="I353" i="4"/>
  <c r="G353" i="4"/>
  <c r="G20" i="4"/>
  <c r="S44" i="4"/>
  <c r="E315" i="4"/>
  <c r="H463" i="4"/>
  <c r="D107" i="4"/>
  <c r="G131" i="4"/>
  <c r="D322" i="4"/>
  <c r="S494" i="4"/>
  <c r="H447" i="4"/>
  <c r="S455" i="4"/>
  <c r="E463" i="4"/>
  <c r="H440" i="4"/>
  <c r="H433" i="4"/>
  <c r="I139" i="4"/>
  <c r="G194" i="4"/>
  <c r="I107" i="4"/>
  <c r="M418" i="4"/>
  <c r="I418" i="4"/>
  <c r="G418" i="4"/>
  <c r="H410" i="4"/>
  <c r="G410" i="4"/>
  <c r="I489" i="4"/>
  <c r="M451" i="4"/>
  <c r="D439" i="4"/>
  <c r="E439" i="4"/>
  <c r="I241" i="4"/>
  <c r="G241" i="4"/>
  <c r="E241" i="4"/>
  <c r="D241" i="4"/>
  <c r="S241" i="4"/>
  <c r="M241" i="4"/>
  <c r="H234" i="4"/>
  <c r="G234" i="4"/>
  <c r="E234" i="4"/>
  <c r="S234" i="4"/>
  <c r="M234" i="4"/>
  <c r="E226" i="4"/>
  <c r="S226" i="4"/>
  <c r="M226" i="4"/>
  <c r="D226" i="4"/>
  <c r="I226" i="4"/>
  <c r="H226" i="4"/>
  <c r="H145" i="4"/>
  <c r="E145" i="4"/>
  <c r="G137" i="4"/>
  <c r="D137" i="4"/>
  <c r="D129" i="4"/>
  <c r="S129" i="4"/>
  <c r="M129" i="4"/>
  <c r="I129" i="4"/>
  <c r="H129" i="4"/>
  <c r="G129" i="4"/>
  <c r="S121" i="4"/>
  <c r="I121" i="4"/>
  <c r="H121" i="4"/>
  <c r="M121" i="4"/>
  <c r="G121" i="4"/>
  <c r="E121" i="4"/>
  <c r="S498" i="4"/>
  <c r="M498" i="4"/>
  <c r="D368" i="4"/>
  <c r="M368" i="4"/>
  <c r="S368" i="4"/>
  <c r="I368" i="4"/>
  <c r="H368" i="4"/>
  <c r="G368" i="4"/>
  <c r="M82" i="4"/>
  <c r="I82" i="4"/>
  <c r="H82" i="4"/>
  <c r="G82" i="4"/>
  <c r="E82" i="4"/>
  <c r="D74" i="4"/>
  <c r="E303" i="4"/>
  <c r="D303" i="4"/>
  <c r="G303" i="4"/>
  <c r="S303" i="4"/>
  <c r="M303" i="4"/>
  <c r="I303" i="4"/>
  <c r="M256" i="4"/>
  <c r="I256" i="4"/>
  <c r="H256" i="4"/>
  <c r="G256" i="4"/>
  <c r="E256" i="4"/>
  <c r="D256" i="4"/>
  <c r="E191" i="4"/>
  <c r="I191" i="4"/>
  <c r="H191" i="4"/>
  <c r="G191" i="4"/>
  <c r="I183" i="4"/>
  <c r="H183" i="4"/>
  <c r="S168" i="4"/>
  <c r="E168" i="4"/>
  <c r="G9" i="4"/>
  <c r="D9" i="4"/>
  <c r="D82" i="4"/>
  <c r="H465" i="4"/>
  <c r="G465" i="4"/>
  <c r="E465" i="4"/>
  <c r="D465" i="4"/>
  <c r="S465" i="4"/>
  <c r="M465" i="4"/>
  <c r="M393" i="4"/>
  <c r="H393" i="4"/>
  <c r="I393" i="4"/>
  <c r="G393" i="4"/>
  <c r="E393" i="4"/>
  <c r="D393" i="4"/>
  <c r="S32" i="4"/>
  <c r="M32" i="4"/>
  <c r="I32" i="4"/>
  <c r="G32" i="4"/>
  <c r="H32" i="4"/>
  <c r="E32" i="4"/>
  <c r="S24" i="4"/>
  <c r="M24" i="4"/>
  <c r="I24" i="4"/>
  <c r="H24" i="4"/>
  <c r="G24" i="4"/>
  <c r="E24" i="4"/>
  <c r="D24" i="4"/>
  <c r="M16" i="4"/>
  <c r="I16" i="4"/>
  <c r="H16" i="4"/>
  <c r="G16" i="4"/>
  <c r="E16" i="4"/>
  <c r="D16" i="4"/>
  <c r="E472" i="4"/>
  <c r="I472" i="4"/>
  <c r="H472" i="4"/>
  <c r="G472" i="4"/>
  <c r="D472" i="4"/>
  <c r="S472" i="4"/>
  <c r="D406" i="4"/>
  <c r="S406" i="4"/>
  <c r="M400" i="4"/>
  <c r="S400" i="4"/>
  <c r="I400" i="4"/>
  <c r="H400" i="4"/>
  <c r="G400" i="4"/>
  <c r="E400" i="4"/>
  <c r="D400" i="4"/>
  <c r="E47" i="4"/>
  <c r="G47" i="4"/>
  <c r="S491" i="4"/>
  <c r="M491" i="4"/>
  <c r="I491" i="4"/>
  <c r="H491" i="4"/>
  <c r="D491" i="4"/>
  <c r="G491" i="4"/>
  <c r="S114" i="4"/>
  <c r="M114" i="4"/>
  <c r="I114" i="4"/>
  <c r="H114" i="4"/>
  <c r="G114" i="4"/>
  <c r="E114" i="4"/>
  <c r="D498" i="4"/>
  <c r="D478" i="4"/>
  <c r="M478" i="4"/>
  <c r="I202" i="4"/>
  <c r="G202" i="4"/>
  <c r="E202" i="4"/>
  <c r="S202" i="4"/>
  <c r="M202" i="4"/>
  <c r="E432" i="4"/>
  <c r="H432" i="4"/>
  <c r="G432" i="4"/>
  <c r="D432" i="4"/>
  <c r="S432" i="4"/>
  <c r="M432" i="4"/>
  <c r="G74" i="4"/>
  <c r="I74" i="4"/>
  <c r="E74" i="4"/>
  <c r="S74" i="4"/>
  <c r="M74" i="4"/>
  <c r="S82" i="4"/>
  <c r="H498" i="4"/>
  <c r="D363" i="4"/>
  <c r="H363" i="4"/>
  <c r="G363" i="4"/>
  <c r="E363" i="4"/>
  <c r="S363" i="4"/>
  <c r="M363" i="4"/>
  <c r="S321" i="4"/>
  <c r="M321" i="4"/>
  <c r="I321" i="4"/>
  <c r="H321" i="4"/>
  <c r="G321" i="4"/>
  <c r="E321" i="4"/>
  <c r="H283" i="4"/>
  <c r="G283" i="4"/>
  <c r="E283" i="4"/>
  <c r="S283" i="4"/>
  <c r="M283" i="4"/>
  <c r="G208" i="4"/>
  <c r="H208" i="4"/>
  <c r="E208" i="4"/>
  <c r="D208" i="4"/>
  <c r="S208" i="4"/>
  <c r="M208" i="4"/>
  <c r="S90" i="4"/>
  <c r="M90" i="4"/>
  <c r="I90" i="4"/>
  <c r="H90" i="4"/>
  <c r="G90" i="4"/>
  <c r="E90" i="4"/>
  <c r="S298" i="4"/>
  <c r="M298" i="4"/>
  <c r="H298" i="4"/>
  <c r="G298" i="4"/>
  <c r="I298" i="4"/>
  <c r="E298" i="4"/>
  <c r="I290" i="4"/>
  <c r="H290" i="4"/>
  <c r="G290" i="4"/>
  <c r="D290" i="4"/>
  <c r="E290" i="4"/>
  <c r="S290" i="4"/>
  <c r="D67" i="4"/>
  <c r="E67" i="4"/>
  <c r="S67" i="4"/>
  <c r="M67" i="4"/>
  <c r="I67" i="4"/>
  <c r="H67" i="4"/>
  <c r="D419" i="4"/>
  <c r="S466" i="4"/>
  <c r="E451" i="4"/>
  <c r="D495" i="4"/>
  <c r="E494" i="4"/>
  <c r="I249" i="4"/>
  <c r="H249" i="4"/>
  <c r="G249" i="4"/>
  <c r="E249" i="4"/>
  <c r="E183" i="4"/>
  <c r="S183" i="4"/>
  <c r="M183" i="4"/>
  <c r="D168" i="4"/>
  <c r="M168" i="4"/>
  <c r="I168" i="4"/>
  <c r="H168" i="4"/>
  <c r="G168" i="4"/>
  <c r="H161" i="4"/>
  <c r="E161" i="4"/>
  <c r="D161" i="4"/>
  <c r="S161" i="4"/>
  <c r="H153" i="4"/>
  <c r="D153" i="4"/>
  <c r="S153" i="4"/>
  <c r="I153" i="4"/>
  <c r="G145" i="4"/>
  <c r="S145" i="4"/>
  <c r="M145" i="4"/>
  <c r="I145" i="4"/>
  <c r="E137" i="4"/>
  <c r="S137" i="4"/>
  <c r="M137" i="4"/>
  <c r="H137" i="4"/>
  <c r="I137" i="4"/>
  <c r="S106" i="4"/>
  <c r="D106" i="4"/>
  <c r="H106" i="4"/>
  <c r="G106" i="4"/>
  <c r="E106" i="4"/>
  <c r="H98" i="4"/>
  <c r="E98" i="4"/>
  <c r="S98" i="4"/>
  <c r="D98" i="4"/>
  <c r="E9" i="4"/>
  <c r="S9" i="4"/>
  <c r="M9" i="4"/>
  <c r="H9" i="4"/>
  <c r="I9" i="4"/>
  <c r="G459" i="4"/>
  <c r="S189" i="4"/>
  <c r="D213" i="4"/>
  <c r="M373" i="4"/>
  <c r="I470" i="4"/>
  <c r="G494" i="4"/>
  <c r="G161" i="4"/>
  <c r="G98" i="4"/>
  <c r="E431" i="4"/>
  <c r="D431" i="4"/>
  <c r="H431" i="4"/>
  <c r="G431" i="4"/>
  <c r="M426" i="4"/>
  <c r="I426" i="4"/>
  <c r="H426" i="4"/>
  <c r="G426" i="4"/>
  <c r="E367" i="4"/>
  <c r="G367" i="4"/>
  <c r="S362" i="4"/>
  <c r="H362" i="4"/>
  <c r="G362" i="4"/>
  <c r="E362" i="4"/>
  <c r="D362" i="4"/>
  <c r="H354" i="4"/>
  <c r="E354" i="4"/>
  <c r="S354" i="4"/>
  <c r="G282" i="4"/>
  <c r="S282" i="4"/>
  <c r="M282" i="4"/>
  <c r="I282" i="4"/>
  <c r="G120" i="4"/>
  <c r="S120" i="4"/>
  <c r="M120" i="4"/>
  <c r="I120" i="4"/>
  <c r="S113" i="4"/>
  <c r="I113" i="4"/>
  <c r="G113" i="4"/>
  <c r="E113" i="4"/>
  <c r="D113" i="4"/>
  <c r="I66" i="4"/>
  <c r="E66" i="4"/>
  <c r="S66" i="4"/>
  <c r="H494" i="4"/>
  <c r="S379" i="4"/>
  <c r="D379" i="4"/>
  <c r="I379" i="4"/>
  <c r="G379" i="4"/>
  <c r="E379" i="4"/>
  <c r="D232" i="4"/>
  <c r="M232" i="4"/>
  <c r="I232" i="4"/>
  <c r="H232" i="4"/>
  <c r="G232" i="4"/>
  <c r="I224" i="4"/>
  <c r="H224" i="4"/>
  <c r="G224" i="4"/>
  <c r="E224" i="4"/>
  <c r="I200" i="4"/>
  <c r="E200" i="4"/>
  <c r="D200" i="4"/>
  <c r="S200" i="4"/>
  <c r="S88" i="4"/>
  <c r="H88" i="4"/>
  <c r="G88" i="4"/>
  <c r="E88" i="4"/>
  <c r="D88" i="4"/>
  <c r="M80" i="4"/>
  <c r="G80" i="4"/>
  <c r="E80" i="4"/>
  <c r="D80" i="4"/>
  <c r="I72" i="4"/>
  <c r="E72" i="4"/>
  <c r="D72" i="4"/>
  <c r="S72" i="4"/>
  <c r="E127" i="4"/>
  <c r="G127" i="4"/>
  <c r="H459" i="4"/>
  <c r="E189" i="4"/>
  <c r="H213" i="4"/>
  <c r="H262" i="4"/>
  <c r="S470" i="4"/>
  <c r="I494" i="4"/>
  <c r="I88" i="4"/>
  <c r="E232" i="4"/>
  <c r="M161" i="4"/>
  <c r="M249" i="4"/>
  <c r="M379" i="4"/>
  <c r="M98" i="4"/>
  <c r="E457" i="4"/>
  <c r="S457" i="4"/>
  <c r="M457" i="4"/>
  <c r="H457" i="4"/>
  <c r="I457" i="4"/>
  <c r="G346" i="4"/>
  <c r="S346" i="4"/>
  <c r="M346" i="4"/>
  <c r="I346" i="4"/>
  <c r="G312" i="4"/>
  <c r="S312" i="4"/>
  <c r="M312" i="4"/>
  <c r="I312" i="4"/>
  <c r="S307" i="4"/>
  <c r="M307" i="4"/>
  <c r="I307" i="4"/>
  <c r="S295" i="4"/>
  <c r="M295" i="4"/>
  <c r="H295" i="4"/>
  <c r="M274" i="4"/>
  <c r="I274" i="4"/>
  <c r="H274" i="4"/>
  <c r="G274" i="4"/>
  <c r="G267" i="4"/>
  <c r="S267" i="4"/>
  <c r="M267" i="4"/>
  <c r="I267" i="4"/>
  <c r="E111" i="4"/>
  <c r="I111" i="4"/>
  <c r="H111" i="4"/>
  <c r="G103" i="4"/>
  <c r="D103" i="4"/>
  <c r="D459" i="4"/>
  <c r="D189" i="4"/>
  <c r="I213" i="4"/>
  <c r="E373" i="4"/>
  <c r="G262" i="4"/>
  <c r="M494" i="4"/>
  <c r="M88" i="4"/>
  <c r="S232" i="4"/>
  <c r="S249" i="4"/>
  <c r="I106" i="4"/>
  <c r="M475" i="4"/>
  <c r="H475" i="4"/>
  <c r="I475" i="4"/>
  <c r="G475" i="4"/>
  <c r="H441" i="4"/>
  <c r="I441" i="4"/>
  <c r="G441" i="4"/>
  <c r="E441" i="4"/>
  <c r="H417" i="4"/>
  <c r="E417" i="4"/>
  <c r="D417" i="4"/>
  <c r="M417" i="4"/>
  <c r="H384" i="4"/>
  <c r="D384" i="4"/>
  <c r="M384" i="4"/>
  <c r="S384" i="4"/>
  <c r="S359" i="4"/>
  <c r="M359" i="4"/>
  <c r="H359" i="4"/>
  <c r="G376" i="4"/>
  <c r="M376" i="4"/>
  <c r="S376" i="4"/>
  <c r="I376" i="4"/>
  <c r="S330" i="4"/>
  <c r="D330" i="4"/>
  <c r="G330" i="4"/>
  <c r="I330" i="4"/>
  <c r="E330" i="4"/>
  <c r="M178" i="4"/>
  <c r="I178" i="4"/>
  <c r="H178" i="4"/>
  <c r="G178" i="4"/>
  <c r="H189" i="4"/>
  <c r="G373" i="4"/>
  <c r="M262" i="4"/>
  <c r="E470" i="4"/>
  <c r="I447" i="4"/>
  <c r="H127" i="4"/>
  <c r="H72" i="4"/>
  <c r="E153" i="4"/>
  <c r="E178" i="4"/>
  <c r="S434" i="4"/>
  <c r="H434" i="4"/>
  <c r="G434" i="4"/>
  <c r="E434" i="4"/>
  <c r="S407" i="4"/>
  <c r="M407" i="4"/>
  <c r="M402" i="4"/>
  <c r="I402" i="4"/>
  <c r="H402" i="4"/>
  <c r="G402" i="4"/>
  <c r="S336" i="4"/>
  <c r="G336" i="4"/>
  <c r="E336" i="4"/>
  <c r="D336" i="4"/>
  <c r="E304" i="4"/>
  <c r="S304" i="4"/>
  <c r="M304" i="4"/>
  <c r="I304" i="4"/>
  <c r="H304" i="4"/>
  <c r="I258" i="4"/>
  <c r="E258" i="4"/>
  <c r="S258" i="4"/>
  <c r="I185" i="4"/>
  <c r="H185" i="4"/>
  <c r="G185" i="4"/>
  <c r="E185" i="4"/>
  <c r="E48" i="4"/>
  <c r="S48" i="4"/>
  <c r="M48" i="4"/>
  <c r="I48" i="4"/>
  <c r="H48" i="4"/>
  <c r="M41" i="4"/>
  <c r="G41" i="4"/>
  <c r="E41" i="4"/>
  <c r="D41" i="4"/>
  <c r="I34" i="4"/>
  <c r="D34" i="4"/>
  <c r="E34" i="4"/>
  <c r="S34" i="4"/>
  <c r="G26" i="4"/>
  <c r="S26" i="4"/>
  <c r="M26" i="4"/>
  <c r="I26" i="4"/>
  <c r="M18" i="4"/>
  <c r="I18" i="4"/>
  <c r="H18" i="4"/>
  <c r="G18" i="4"/>
  <c r="S262" i="4"/>
  <c r="H470" i="4"/>
  <c r="M447" i="4"/>
  <c r="I127" i="4"/>
  <c r="M72" i="4"/>
  <c r="G200" i="4"/>
  <c r="D376" i="4"/>
  <c r="G153" i="4"/>
  <c r="S178" i="4"/>
  <c r="G499" i="4"/>
  <c r="S499" i="4"/>
  <c r="M499" i="4"/>
  <c r="H499" i="4"/>
  <c r="D394" i="4"/>
  <c r="S394" i="4"/>
  <c r="H394" i="4"/>
  <c r="G394" i="4"/>
  <c r="E394" i="4"/>
  <c r="H322" i="4"/>
  <c r="E322" i="4"/>
  <c r="S322" i="4"/>
  <c r="M227" i="4"/>
  <c r="I227" i="4"/>
  <c r="H227" i="4"/>
  <c r="G227" i="4"/>
  <c r="G209" i="4"/>
  <c r="S209" i="4"/>
  <c r="M209" i="4"/>
  <c r="I209" i="4"/>
  <c r="H203" i="4"/>
  <c r="G203" i="4"/>
  <c r="E203" i="4"/>
  <c r="S83" i="4"/>
  <c r="M83" i="4"/>
  <c r="I83" i="4"/>
  <c r="H75" i="4"/>
  <c r="S75" i="4"/>
  <c r="M75" i="4"/>
  <c r="I281" i="4"/>
  <c r="H329" i="4"/>
  <c r="M353" i="4"/>
  <c r="H401" i="4"/>
  <c r="G306" i="4"/>
  <c r="I378" i="4"/>
  <c r="E419" i="4"/>
  <c r="E395" i="4"/>
  <c r="S281" i="4"/>
  <c r="I329" i="4"/>
  <c r="D361" i="4"/>
  <c r="S401" i="4"/>
  <c r="D425" i="4"/>
  <c r="E474" i="4"/>
  <c r="H306" i="4"/>
  <c r="M378" i="4"/>
  <c r="E498" i="4"/>
  <c r="S451" i="4"/>
  <c r="G419" i="4"/>
  <c r="G395" i="4"/>
  <c r="D378" i="4"/>
  <c r="M329" i="4"/>
  <c r="D353" i="4"/>
  <c r="E361" i="4"/>
  <c r="M401" i="4"/>
  <c r="E425" i="4"/>
  <c r="G474" i="4"/>
  <c r="I306" i="4"/>
  <c r="S378" i="4"/>
  <c r="G498" i="4"/>
  <c r="H395" i="4"/>
  <c r="D281" i="4"/>
  <c r="S329" i="4"/>
  <c r="E353" i="4"/>
  <c r="G361" i="4"/>
  <c r="G425" i="4"/>
  <c r="I474" i="4"/>
  <c r="I498" i="4"/>
  <c r="P896" i="12"/>
  <c r="P850" i="12"/>
  <c r="P845" i="12"/>
  <c r="P866" i="12"/>
  <c r="P924" i="12"/>
  <c r="P797" i="12"/>
  <c r="P921" i="12"/>
  <c r="P794" i="12"/>
  <c r="P937" i="12"/>
  <c r="P843" i="12"/>
  <c r="P780" i="12"/>
  <c r="P776" i="12"/>
  <c r="P876" i="12"/>
  <c r="P800" i="12"/>
  <c r="P848" i="12"/>
  <c r="P922" i="12"/>
  <c r="P835" i="12"/>
  <c r="P920" i="12"/>
  <c r="P812" i="12"/>
  <c r="P820" i="12"/>
  <c r="P827" i="12"/>
  <c r="P840" i="12"/>
  <c r="P778" i="12"/>
  <c r="P781" i="12"/>
  <c r="P784" i="12"/>
  <c r="P916" i="12"/>
  <c r="P862" i="12"/>
  <c r="P814" i="12"/>
  <c r="P898" i="12"/>
  <c r="P934" i="12"/>
  <c r="P807" i="12"/>
  <c r="P824" i="12"/>
  <c r="P899" i="12"/>
  <c r="P867" i="12"/>
  <c r="P825" i="12"/>
  <c r="P864" i="12"/>
  <c r="P829" i="12"/>
  <c r="P908" i="12"/>
  <c r="P809" i="12"/>
  <c r="P912" i="12"/>
  <c r="P875" i="12"/>
  <c r="P815" i="12"/>
  <c r="P900" i="12"/>
  <c r="P810" i="12"/>
  <c r="P831" i="12"/>
  <c r="P907" i="12"/>
  <c r="P870" i="12"/>
  <c r="P887" i="12"/>
  <c r="P847" i="12"/>
  <c r="P856" i="12"/>
  <c r="P880" i="12"/>
  <c r="P849" i="12"/>
  <c r="P890" i="12"/>
  <c r="P808" i="12"/>
  <c r="P918" i="12"/>
  <c r="P823" i="12"/>
  <c r="P851" i="12"/>
  <c r="P853" i="12"/>
  <c r="P860" i="12"/>
  <c r="P872" i="12"/>
  <c r="P884" i="12"/>
  <c r="P857" i="12"/>
  <c r="P836" i="12"/>
  <c r="P782" i="12"/>
  <c r="P819" i="12"/>
  <c r="P929" i="12"/>
  <c r="P818" i="12"/>
  <c r="P901" i="12"/>
  <c r="P919" i="12"/>
  <c r="P841" i="12"/>
  <c r="P913" i="12"/>
  <c r="P834" i="12"/>
  <c r="P777" i="12"/>
  <c r="P905" i="12"/>
  <c r="P874" i="12"/>
  <c r="P858" i="12"/>
  <c r="P854" i="12"/>
  <c r="P888" i="12"/>
  <c r="P923" i="12"/>
  <c r="P785" i="12"/>
  <c r="P885" i="12"/>
  <c r="P838" i="12"/>
  <c r="P868" i="12"/>
  <c r="P903" i="12"/>
  <c r="P891" i="12"/>
  <c r="P798" i="12"/>
  <c r="P861" i="12"/>
  <c r="P859" i="12"/>
  <c r="P799" i="12"/>
  <c r="P878" i="12"/>
  <c r="P796" i="12"/>
  <c r="P804" i="12"/>
  <c r="P889" i="12"/>
  <c r="P930" i="12"/>
  <c r="P873" i="12"/>
  <c r="P828" i="12"/>
  <c r="P933" i="12"/>
  <c r="P779" i="12"/>
  <c r="P928" i="12"/>
  <c r="P787" i="12"/>
  <c r="P871" i="12"/>
  <c r="P925" i="12"/>
  <c r="P936" i="12"/>
  <c r="P894" i="12"/>
  <c r="P817" i="12"/>
  <c r="P895" i="12"/>
  <c r="P911" i="12"/>
  <c r="P886" i="12"/>
  <c r="P802" i="12"/>
  <c r="P909" i="12"/>
  <c r="P792" i="12"/>
  <c r="P881" i="12"/>
  <c r="P927" i="12"/>
  <c r="P852" i="12"/>
  <c r="P917" i="12"/>
  <c r="P926" i="12"/>
  <c r="P863" i="12"/>
  <c r="P833" i="12"/>
  <c r="P788" i="12"/>
  <c r="P935" i="12"/>
  <c r="P839" i="12"/>
  <c r="P897" i="12"/>
  <c r="P910" i="12"/>
  <c r="P877" i="12"/>
  <c r="P790" i="12"/>
  <c r="P869" i="12"/>
  <c r="P803" i="12"/>
  <c r="P806" i="12"/>
  <c r="P938" i="12"/>
  <c r="P865" i="12"/>
  <c r="P932" i="12"/>
  <c r="P816" i="12"/>
  <c r="P931" i="12"/>
  <c r="P795" i="12"/>
  <c r="P786" i="12"/>
  <c r="P791" i="12"/>
  <c r="P842" i="12"/>
  <c r="P837" i="12"/>
  <c r="P801" i="12"/>
  <c r="P914" i="12"/>
  <c r="P846" i="12"/>
  <c r="P902" i="12"/>
  <c r="P805" i="12"/>
  <c r="P821" i="12"/>
  <c r="P855" i="12"/>
  <c r="P906" i="12"/>
  <c r="P915" i="12"/>
  <c r="P844" i="12"/>
  <c r="P892" i="12"/>
  <c r="P793" i="12"/>
  <c r="P775" i="12"/>
  <c r="P882" i="12"/>
  <c r="P879" i="12"/>
  <c r="P789" i="12"/>
  <c r="P832" i="12"/>
  <c r="P822" i="12"/>
  <c r="P830" i="12"/>
  <c r="P783" i="12"/>
  <c r="P813" i="12"/>
  <c r="P883" i="12"/>
  <c r="P826" i="12"/>
  <c r="P893" i="12"/>
  <c r="P904" i="12"/>
  <c r="P2" i="12"/>
  <c r="R2" i="12" s="1"/>
  <c r="P811" i="12"/>
  <c r="R3" i="12" l="1"/>
  <c r="R4" i="12" l="1"/>
  <c r="R5" i="12" l="1"/>
  <c r="R6" i="12" l="1"/>
  <c r="R7" i="12" s="1"/>
  <c r="R8" i="12" l="1"/>
  <c r="R9" i="12" s="1"/>
  <c r="R10" i="12" l="1"/>
  <c r="R12" i="12" l="1"/>
  <c r="R13" i="12" s="1"/>
  <c r="R11" i="12"/>
  <c r="R14" i="12" l="1"/>
  <c r="R15" i="12" l="1"/>
  <c r="R16" i="12" s="1"/>
  <c r="R17" i="12" s="1"/>
  <c r="R18" i="12" s="1"/>
  <c r="R19" i="12" l="1"/>
  <c r="R20" i="12" s="1"/>
  <c r="R21" i="12" l="1"/>
  <c r="R22" i="12"/>
  <c r="R23" i="12" l="1"/>
  <c r="R24" i="12" l="1"/>
  <c r="R25" i="12" s="1"/>
  <c r="R26" i="12" s="1"/>
  <c r="R27" i="12" s="1"/>
  <c r="R28" i="12" s="1"/>
  <c r="R29" i="12" s="1"/>
  <c r="R30" i="12" s="1"/>
  <c r="R31" i="12" s="1"/>
  <c r="R32" i="12" s="1"/>
  <c r="R33" i="12" s="1"/>
  <c r="R34" i="12" s="1"/>
  <c r="R35" i="12" s="1"/>
  <c r="R36" i="12" s="1"/>
  <c r="R37" i="12" s="1"/>
  <c r="R38" i="12" s="1"/>
  <c r="R39" i="12" s="1"/>
  <c r="R40" i="12" s="1"/>
  <c r="R41" i="12" s="1"/>
  <c r="R42" i="12" s="1"/>
  <c r="R43" i="12" s="1"/>
  <c r="R44" i="12" s="1"/>
  <c r="R45" i="12" s="1"/>
  <c r="R46" i="12" s="1"/>
  <c r="R47" i="12" s="1"/>
  <c r="R48" i="12" s="1"/>
  <c r="R49" i="12" s="1"/>
  <c r="R50" i="12" s="1"/>
  <c r="R51" i="12" s="1"/>
  <c r="R52" i="12" s="1"/>
  <c r="R53" i="12" s="1"/>
  <c r="R54" i="12" s="1"/>
  <c r="R55" i="12" s="1"/>
  <c r="R56" i="12" s="1"/>
  <c r="R57" i="12" s="1"/>
  <c r="R58" i="12" s="1"/>
  <c r="R59" i="12" s="1"/>
  <c r="R60" i="12" s="1"/>
  <c r="R61" i="12" s="1"/>
  <c r="R62" i="12" s="1"/>
  <c r="R63" i="12" s="1"/>
  <c r="R64" i="12" s="1"/>
  <c r="R65" i="12" s="1"/>
  <c r="R66" i="12" s="1"/>
  <c r="R67" i="12" s="1"/>
  <c r="R68" i="12" s="1"/>
  <c r="R69" i="12" s="1"/>
  <c r="R70" i="12" s="1"/>
  <c r="R71" i="12" s="1"/>
  <c r="R72" i="12" s="1"/>
  <c r="R73" i="12" s="1"/>
  <c r="R74" i="12" s="1"/>
  <c r="R75" i="12" s="1"/>
  <c r="R76" i="12" s="1"/>
  <c r="R77" i="12" s="1"/>
  <c r="R78" i="12" s="1"/>
  <c r="R79" i="12" s="1"/>
  <c r="R80" i="12" s="1"/>
  <c r="R81" i="12" s="1"/>
  <c r="R82" i="12" s="1"/>
  <c r="R83" i="12" s="1"/>
  <c r="R84" i="12" s="1"/>
  <c r="R85" i="12" s="1"/>
  <c r="R86" i="12" s="1"/>
  <c r="R87" i="12" s="1"/>
  <c r="R88" i="12" s="1"/>
  <c r="R89" i="12" s="1"/>
  <c r="R90" i="12" s="1"/>
  <c r="R91" i="12" s="1"/>
  <c r="R92" i="12" s="1"/>
  <c r="R93" i="12" s="1"/>
  <c r="R94" i="12" s="1"/>
  <c r="R95" i="12" s="1"/>
  <c r="R96" i="12" s="1"/>
  <c r="R97" i="12" s="1"/>
  <c r="R98" i="12" s="1"/>
  <c r="R99" i="12" s="1"/>
  <c r="R100" i="12" s="1"/>
  <c r="R101" i="12" s="1"/>
  <c r="R102" i="12" s="1"/>
  <c r="R103" i="12" s="1"/>
  <c r="R104" i="12" s="1"/>
  <c r="R105" i="12" s="1"/>
  <c r="R106" i="12" s="1"/>
  <c r="R107" i="12" s="1"/>
  <c r="R108" i="12" s="1"/>
  <c r="R109" i="12" s="1"/>
  <c r="R110" i="12" s="1"/>
  <c r="R111" i="12" s="1"/>
  <c r="R112" i="12" s="1"/>
  <c r="R113" i="12" s="1"/>
  <c r="R114" i="12" s="1"/>
  <c r="R115" i="12" s="1"/>
  <c r="R116" i="12" s="1"/>
  <c r="R117" i="12" s="1"/>
  <c r="R118" i="12" s="1"/>
  <c r="R119" i="12" s="1"/>
  <c r="R120" i="12" s="1"/>
  <c r="R121" i="12" s="1"/>
  <c r="R122" i="12" s="1"/>
  <c r="R123" i="12" s="1"/>
  <c r="R124" i="12" s="1"/>
  <c r="R125" i="12" s="1"/>
  <c r="R126" i="12" s="1"/>
  <c r="R127" i="12" s="1"/>
  <c r="R128" i="12" s="1"/>
  <c r="R129" i="12" s="1"/>
  <c r="R130" i="12" s="1"/>
  <c r="R131" i="12" s="1"/>
  <c r="R132" i="12" s="1"/>
  <c r="R133" i="12" s="1"/>
  <c r="R134" i="12" s="1"/>
  <c r="R135" i="12" s="1"/>
  <c r="R136" i="12" s="1"/>
  <c r="R137" i="12" s="1"/>
  <c r="R138" i="12" s="1"/>
  <c r="R139" i="12" s="1"/>
  <c r="R140" i="12" s="1"/>
  <c r="R141" i="12" s="1"/>
  <c r="R142" i="12" s="1"/>
  <c r="R143" i="12" s="1"/>
  <c r="R144" i="12" s="1"/>
  <c r="R145" i="12" s="1"/>
  <c r="R146" i="12" s="1"/>
  <c r="R147" i="12" s="1"/>
  <c r="R148" i="12" s="1"/>
  <c r="R149" i="12" s="1"/>
  <c r="R150" i="12" s="1"/>
  <c r="R151" i="12" s="1"/>
  <c r="R152" i="12" s="1"/>
  <c r="R153" i="12" s="1"/>
  <c r="R154" i="12" s="1"/>
  <c r="R155" i="12" s="1"/>
  <c r="R156" i="12" s="1"/>
  <c r="R157" i="12" s="1"/>
  <c r="R158" i="12" s="1"/>
  <c r="R159" i="12" s="1"/>
  <c r="R160" i="12" s="1"/>
  <c r="R161" i="12" s="1"/>
  <c r="R162" i="12" s="1"/>
  <c r="R163" i="12" s="1"/>
  <c r="R164" i="12" s="1"/>
  <c r="R165" i="12" s="1"/>
  <c r="R166" i="12" s="1"/>
  <c r="R167" i="12" s="1"/>
  <c r="R168" i="12" s="1"/>
  <c r="R169" i="12" s="1"/>
  <c r="R170" i="12" s="1"/>
  <c r="R171" i="12" s="1"/>
  <c r="R172" i="12" s="1"/>
  <c r="R173" i="12" s="1"/>
  <c r="R174" i="12" s="1"/>
  <c r="R175" i="12" s="1"/>
  <c r="R176" i="12" s="1"/>
  <c r="R177" i="12" s="1"/>
  <c r="R178" i="12" s="1"/>
  <c r="R179" i="12" s="1"/>
  <c r="R180" i="12" s="1"/>
  <c r="R181" i="12" s="1"/>
  <c r="R182" i="12" s="1"/>
  <c r="R183" i="12" s="1"/>
  <c r="R184" i="12" s="1"/>
  <c r="R185" i="12" s="1"/>
  <c r="R186" i="12" s="1"/>
  <c r="R187" i="12" s="1"/>
  <c r="R188" i="12" s="1"/>
  <c r="R189" i="12" s="1"/>
  <c r="R190" i="12" s="1"/>
  <c r="R191" i="12" s="1"/>
  <c r="R192" i="12" l="1"/>
  <c r="R193" i="12" s="1"/>
  <c r="R194" i="12" s="1"/>
  <c r="R195" i="12" s="1"/>
  <c r="R196" i="12" s="1"/>
  <c r="R197" i="12" s="1"/>
  <c r="R198" i="12" s="1"/>
  <c r="R199" i="12" s="1"/>
  <c r="R200" i="12" s="1"/>
  <c r="R201" i="12" s="1"/>
  <c r="R202" i="12" s="1"/>
  <c r="R203" i="12" s="1"/>
  <c r="R204" i="12" s="1"/>
  <c r="R205" i="12" s="1"/>
  <c r="R206" i="12" s="1"/>
  <c r="R207" i="12" s="1"/>
  <c r="R208" i="12" s="1"/>
  <c r="R209" i="12" s="1"/>
  <c r="R210" i="12" s="1"/>
  <c r="R211" i="12" s="1"/>
  <c r="R212" i="12" s="1"/>
  <c r="R213" i="12" s="1"/>
  <c r="R214" i="12" s="1"/>
  <c r="R215" i="12" s="1"/>
  <c r="R216" i="12" s="1"/>
  <c r="R217" i="12" s="1"/>
  <c r="R218" i="12" s="1"/>
  <c r="R219" i="12" l="1"/>
  <c r="R220" i="12" s="1"/>
  <c r="R221" i="12" l="1"/>
  <c r="R222" i="12" l="1"/>
  <c r="R223" i="12" l="1"/>
  <c r="R224" i="12" l="1"/>
  <c r="R225" i="12" s="1"/>
  <c r="R226" i="12" s="1"/>
  <c r="R227" i="12" s="1"/>
  <c r="R228" i="12" s="1"/>
  <c r="R229" i="12" s="1"/>
  <c r="R230" i="12" s="1"/>
  <c r="R231" i="12" s="1"/>
  <c r="R232" i="12" s="1"/>
  <c r="R233" i="12" s="1"/>
  <c r="R234" i="12" s="1"/>
  <c r="R235" i="12" s="1"/>
  <c r="R236" i="12" s="1"/>
  <c r="R237" i="12" s="1"/>
  <c r="R238" i="12" s="1"/>
  <c r="R239" i="12" s="1"/>
  <c r="R240" i="12" s="1"/>
  <c r="R241" i="12" s="1"/>
  <c r="R242" i="12" s="1"/>
  <c r="R243" i="12" s="1"/>
  <c r="R244" i="12" s="1"/>
  <c r="R245" i="12" s="1"/>
  <c r="R246" i="12" s="1"/>
  <c r="R247" i="12" s="1"/>
  <c r="R248" i="12" s="1"/>
  <c r="R249" i="12" s="1"/>
  <c r="R250" i="12" s="1"/>
  <c r="R251" i="12" s="1"/>
  <c r="R252" i="12" s="1"/>
  <c r="R253" i="12" s="1"/>
  <c r="R254" i="12" s="1"/>
  <c r="R255" i="12" s="1"/>
  <c r="R256" i="12" s="1"/>
  <c r="R257" i="12" s="1"/>
  <c r="R258" i="12" s="1"/>
  <c r="R259" i="12" s="1"/>
  <c r="R260" i="12" s="1"/>
  <c r="R261" i="12" s="1"/>
  <c r="R262" i="12" s="1"/>
  <c r="R263" i="12" s="1"/>
  <c r="R264" i="12" s="1"/>
  <c r="R265" i="12" s="1"/>
  <c r="R266" i="12" s="1"/>
  <c r="R267" i="12" s="1"/>
  <c r="R268" i="12" s="1"/>
  <c r="R269" i="12" s="1"/>
  <c r="R270" i="12" s="1"/>
  <c r="R271" i="12" s="1"/>
  <c r="R272" i="12" s="1"/>
  <c r="R273" i="12" s="1"/>
  <c r="R274" i="12" s="1"/>
  <c r="R275" i="12" s="1"/>
  <c r="R276" i="12" s="1"/>
  <c r="R277" i="12" s="1"/>
  <c r="R278" i="12" s="1"/>
  <c r="R279" i="12" s="1"/>
  <c r="R280" i="12" s="1"/>
  <c r="R281" i="12" s="1"/>
  <c r="R282" i="12" s="1"/>
  <c r="R283" i="12" s="1"/>
  <c r="R284" i="12" s="1"/>
  <c r="R285" i="12" s="1"/>
  <c r="R286" i="12" s="1"/>
  <c r="R287" i="12" s="1"/>
  <c r="R288" i="12" s="1"/>
  <c r="R289" i="12" s="1"/>
  <c r="R290" i="12" s="1"/>
  <c r="R291" i="12" s="1"/>
  <c r="R292" i="12" s="1"/>
  <c r="R293" i="12" s="1"/>
  <c r="R294" i="12" s="1"/>
  <c r="R295" i="12" s="1"/>
  <c r="R296" i="12" s="1"/>
  <c r="R297" i="12" s="1"/>
  <c r="R298" i="12" s="1"/>
  <c r="R299" i="12" s="1"/>
  <c r="R300" i="12" s="1"/>
  <c r="R301" i="12" s="1"/>
  <c r="R302" i="12" s="1"/>
  <c r="R303" i="12" s="1"/>
  <c r="R304" i="12" s="1"/>
  <c r="R305" i="12" s="1"/>
  <c r="R306" i="12" s="1"/>
  <c r="R307" i="12" s="1"/>
  <c r="R308" i="12" s="1"/>
  <c r="R309" i="12" s="1"/>
  <c r="R310" i="12" s="1"/>
  <c r="R311" i="12" s="1"/>
  <c r="R312" i="12" s="1"/>
  <c r="R313" i="12" s="1"/>
  <c r="R314" i="12" s="1"/>
  <c r="R315" i="12" s="1"/>
  <c r="R316" i="12" s="1"/>
  <c r="R317" i="12" s="1"/>
  <c r="R318" i="12" s="1"/>
  <c r="R319" i="12" s="1"/>
  <c r="R320" i="12" s="1"/>
  <c r="R321" i="12" s="1"/>
  <c r="R322" i="12" s="1"/>
  <c r="R323" i="12" s="1"/>
  <c r="R324" i="12" s="1"/>
  <c r="R325" i="12" s="1"/>
  <c r="R326" i="12" s="1"/>
  <c r="R327" i="12" s="1"/>
  <c r="R328" i="12" s="1"/>
  <c r="R329" i="12" s="1"/>
  <c r="R330" i="12" s="1"/>
  <c r="R331" i="12" s="1"/>
  <c r="R332" i="12" s="1"/>
  <c r="R333" i="12" s="1"/>
  <c r="R334" i="12" s="1"/>
  <c r="R335" i="12" s="1"/>
  <c r="R336" i="12" s="1"/>
  <c r="R337" i="12" s="1"/>
  <c r="R338" i="12" s="1"/>
  <c r="R339" i="12" s="1"/>
  <c r="R340" i="12" s="1"/>
  <c r="R341" i="12" s="1"/>
  <c r="R342" i="12" s="1"/>
  <c r="R343" i="12" s="1"/>
  <c r="R344" i="12" s="1"/>
  <c r="R345" i="12" s="1"/>
  <c r="R346" i="12" s="1"/>
  <c r="R347" i="12" s="1"/>
  <c r="R348" i="12" s="1"/>
  <c r="R349" i="12" s="1"/>
  <c r="R350" i="12" s="1"/>
  <c r="R351" i="12" s="1"/>
  <c r="R352" i="12" s="1"/>
  <c r="R353" i="12" s="1"/>
  <c r="R354" i="12" s="1"/>
  <c r="R355" i="12" s="1"/>
  <c r="R356" i="12" s="1"/>
  <c r="R357" i="12" s="1"/>
  <c r="R358" i="12" s="1"/>
  <c r="R359" i="12" s="1"/>
  <c r="R360" i="12" s="1"/>
  <c r="R361" i="12" s="1"/>
  <c r="R362" i="12" s="1"/>
  <c r="R363" i="12" s="1"/>
  <c r="R364" i="12" s="1"/>
  <c r="R365" i="12" s="1"/>
  <c r="R366" i="12" s="1"/>
  <c r="R367" i="12" s="1"/>
  <c r="R368" i="12" s="1"/>
  <c r="R369" i="12" s="1"/>
  <c r="R370" i="12" s="1"/>
  <c r="R371" i="12" s="1"/>
  <c r="R372" i="12" s="1"/>
  <c r="R373" i="12" s="1"/>
  <c r="R374" i="12" s="1"/>
  <c r="R375" i="12" s="1"/>
  <c r="R376" i="12" s="1"/>
  <c r="R377" i="12" s="1"/>
  <c r="R378" i="12" s="1"/>
  <c r="R379" i="12" s="1"/>
  <c r="R380" i="12" s="1"/>
  <c r="R381" i="12" s="1"/>
  <c r="R382" i="12" s="1"/>
  <c r="R383" i="12" s="1"/>
  <c r="R384" i="12" s="1"/>
  <c r="R385" i="12" s="1"/>
  <c r="R386" i="12" s="1"/>
  <c r="R387" i="12" s="1"/>
  <c r="R388" i="12" s="1"/>
  <c r="R389" i="12" s="1"/>
  <c r="R390" i="12" s="1"/>
  <c r="R391" i="12" s="1"/>
  <c r="R392" i="12" s="1"/>
  <c r="R393" i="12" s="1"/>
  <c r="R394" i="12" s="1"/>
  <c r="R395" i="12" s="1"/>
  <c r="R396" i="12" s="1"/>
  <c r="R397" i="12" s="1"/>
  <c r="R398" i="12" s="1"/>
  <c r="R399" i="12" s="1"/>
  <c r="R400" i="12" s="1"/>
  <c r="R401" i="12" s="1"/>
  <c r="R402" i="12" s="1"/>
  <c r="R403" i="12" s="1"/>
  <c r="R404" i="12" s="1"/>
  <c r="R405" i="12" s="1"/>
  <c r="R406" i="12" s="1"/>
  <c r="R407" i="12" s="1"/>
  <c r="R408" i="12" s="1"/>
  <c r="R409" i="12" s="1"/>
  <c r="R410" i="12" s="1"/>
  <c r="R411" i="12" s="1"/>
  <c r="R412" i="12" s="1"/>
  <c r="R413" i="12" s="1"/>
  <c r="R414" i="12" s="1"/>
  <c r="R415" i="12" s="1"/>
  <c r="R416" i="12" s="1"/>
  <c r="R417" i="12" s="1"/>
  <c r="R418" i="12" s="1"/>
  <c r="R419" i="12" s="1"/>
  <c r="R420" i="12" s="1"/>
  <c r="R421" i="12" s="1"/>
  <c r="R422" i="12" s="1"/>
  <c r="R423" i="12" s="1"/>
  <c r="R424" i="12" s="1"/>
  <c r="R425" i="12" s="1"/>
  <c r="R426" i="12" s="1"/>
  <c r="R427" i="12" s="1"/>
  <c r="R428" i="12" s="1"/>
  <c r="R429" i="12" s="1"/>
  <c r="R430" i="12" s="1"/>
  <c r="R431" i="12" s="1"/>
  <c r="R432" i="12" s="1"/>
  <c r="R433" i="12" s="1"/>
  <c r="R434" i="12" s="1"/>
  <c r="R435" i="12" s="1"/>
  <c r="R436" i="12" s="1"/>
  <c r="R437" i="12" s="1"/>
  <c r="R438" i="12" s="1"/>
  <c r="R439" i="12" s="1"/>
  <c r="R440" i="12" s="1"/>
  <c r="R441" i="12" s="1"/>
  <c r="R442" i="12" s="1"/>
  <c r="R443" i="12" s="1"/>
  <c r="R444" i="12" s="1"/>
  <c r="R445" i="12" s="1"/>
  <c r="R446" i="12" s="1"/>
  <c r="R447" i="12" s="1"/>
  <c r="R448" i="12" s="1"/>
  <c r="R449" i="12" s="1"/>
  <c r="R450" i="12" s="1"/>
  <c r="R451" i="12" s="1"/>
  <c r="R452" i="12" s="1"/>
  <c r="R453" i="12" s="1"/>
  <c r="R454" i="12" s="1"/>
  <c r="R455" i="12" s="1"/>
  <c r="R456" i="12" s="1"/>
  <c r="R457" i="12" s="1"/>
  <c r="R458" i="12" s="1"/>
  <c r="R459" i="12" s="1"/>
  <c r="R460" i="12" s="1"/>
  <c r="R461" i="12" s="1"/>
  <c r="R462" i="12" s="1"/>
  <c r="R463" i="12" s="1"/>
  <c r="R464" i="12" s="1"/>
  <c r="R465" i="12" s="1"/>
  <c r="R466" i="12" s="1"/>
  <c r="R467" i="12" s="1"/>
  <c r="R468" i="12" s="1"/>
  <c r="R469" i="12" s="1"/>
  <c r="R470" i="12" s="1"/>
  <c r="R471" i="12" s="1"/>
  <c r="R472" i="12" s="1"/>
  <c r="R473" i="12" s="1"/>
  <c r="R474" i="12" s="1"/>
  <c r="R475" i="12" s="1"/>
  <c r="R476" i="12" s="1"/>
  <c r="R477" i="12" s="1"/>
  <c r="R478" i="12" s="1"/>
  <c r="R479" i="12" s="1"/>
  <c r="R480" i="12" s="1"/>
  <c r="R481" i="12" s="1"/>
  <c r="R482" i="12" s="1"/>
  <c r="R483" i="12" s="1"/>
  <c r="R484" i="12" s="1"/>
  <c r="R485" i="12" s="1"/>
  <c r="R486" i="12" s="1"/>
  <c r="R487" i="12" s="1"/>
  <c r="R488" i="12" s="1"/>
  <c r="R489" i="12" s="1"/>
  <c r="R490" i="12" s="1"/>
  <c r="R491" i="12" s="1"/>
  <c r="R492" i="12" s="1"/>
  <c r="R493" i="12" s="1"/>
  <c r="R494" i="12" s="1"/>
  <c r="R495" i="12" s="1"/>
  <c r="R496" i="12" s="1"/>
  <c r="R497" i="12" s="1"/>
  <c r="R498" i="12" s="1"/>
  <c r="R499" i="12" s="1"/>
  <c r="R500" i="12" s="1"/>
  <c r="R501" i="12" s="1"/>
  <c r="R502" i="12" s="1"/>
  <c r="R503" i="12" s="1"/>
  <c r="R504" i="12" s="1"/>
  <c r="R505" i="12" s="1"/>
  <c r="R506" i="12" s="1"/>
  <c r="R507" i="12" s="1"/>
  <c r="R508" i="12" s="1"/>
  <c r="R509" i="12" s="1"/>
  <c r="R510" i="12" s="1"/>
  <c r="R511" i="12" s="1"/>
  <c r="R512" i="12" s="1"/>
  <c r="R513" i="12" s="1"/>
  <c r="R514" i="12" s="1"/>
  <c r="R515" i="12" s="1"/>
  <c r="R516" i="12" s="1"/>
  <c r="R517" i="12" s="1"/>
  <c r="R518" i="12" s="1"/>
  <c r="R519" i="12" s="1"/>
  <c r="R520" i="12" s="1"/>
  <c r="R521" i="12" s="1"/>
  <c r="R522" i="12" s="1"/>
  <c r="R523" i="12" s="1"/>
  <c r="R524" i="12" s="1"/>
  <c r="R525" i="12" s="1"/>
  <c r="R526" i="12" s="1"/>
  <c r="R527" i="12" s="1"/>
  <c r="R528" i="12" s="1"/>
  <c r="R529" i="12" s="1"/>
  <c r="R530" i="12" s="1"/>
  <c r="R531" i="12" s="1"/>
  <c r="R532" i="12" s="1"/>
  <c r="R533" i="12" s="1"/>
  <c r="R534" i="12" s="1"/>
  <c r="R535" i="12" s="1"/>
  <c r="R536" i="12" s="1"/>
  <c r="R537" i="12" s="1"/>
  <c r="R538" i="12" s="1"/>
  <c r="R539" i="12" s="1"/>
  <c r="R540" i="12" s="1"/>
  <c r="R541" i="12" s="1"/>
  <c r="R542" i="12" s="1"/>
  <c r="R543" i="12" s="1"/>
  <c r="R544" i="12" s="1"/>
  <c r="R545" i="12" s="1"/>
  <c r="R546" i="12" s="1"/>
  <c r="R547" i="12" s="1"/>
  <c r="R548" i="12" s="1"/>
  <c r="R549" i="12" s="1"/>
  <c r="R550" i="12" s="1"/>
  <c r="R551" i="12" s="1"/>
  <c r="R552" i="12" s="1"/>
  <c r="R553" i="12" s="1"/>
  <c r="R554" i="12" s="1"/>
  <c r="R555" i="12" s="1"/>
  <c r="R556" i="12" s="1"/>
  <c r="R557" i="12" s="1"/>
  <c r="R558" i="12" s="1"/>
  <c r="R559" i="12" s="1"/>
  <c r="R560" i="12" s="1"/>
  <c r="R561" i="12" s="1"/>
  <c r="R562" i="12" s="1"/>
  <c r="R563" i="12" s="1"/>
  <c r="R564" i="12" s="1"/>
  <c r="R565" i="12" s="1"/>
  <c r="R566" i="12" s="1"/>
  <c r="R567" i="12" s="1"/>
  <c r="R568" i="12" s="1"/>
  <c r="R569" i="12" s="1"/>
  <c r="R570" i="12" s="1"/>
  <c r="R571" i="12" s="1"/>
  <c r="R572" i="12" s="1"/>
  <c r="R573" i="12" s="1"/>
  <c r="R574" i="12" s="1"/>
  <c r="R575" i="12" s="1"/>
  <c r="R576" i="12" s="1"/>
  <c r="R577" i="12" s="1"/>
  <c r="R578" i="12" s="1"/>
  <c r="R579" i="12" s="1"/>
  <c r="R580" i="12" s="1"/>
  <c r="R581" i="12" s="1"/>
  <c r="R582" i="12" s="1"/>
  <c r="R583" i="12" s="1"/>
  <c r="R584" i="12" s="1"/>
  <c r="R585" i="12" s="1"/>
  <c r="R586" i="12" s="1"/>
  <c r="R587" i="12" s="1"/>
  <c r="R588" i="12" s="1"/>
  <c r="R589" i="12" s="1"/>
  <c r="R590" i="12" s="1"/>
  <c r="R591" i="12" s="1"/>
  <c r="R592" i="12" s="1"/>
  <c r="R593" i="12" s="1"/>
  <c r="R594" i="12" s="1"/>
  <c r="R595" i="12" s="1"/>
  <c r="R596" i="12" s="1"/>
  <c r="R597" i="12" s="1"/>
  <c r="R598" i="12" s="1"/>
  <c r="R599" i="12" s="1"/>
  <c r="R600" i="12" s="1"/>
  <c r="R601" i="12" s="1"/>
  <c r="R602" i="12" s="1"/>
  <c r="R603" i="12" s="1"/>
  <c r="R604" i="12" s="1"/>
  <c r="R605" i="12" s="1"/>
  <c r="R606" i="12" s="1"/>
  <c r="R607" i="12" s="1"/>
  <c r="R608" i="12" s="1"/>
  <c r="R609" i="12" s="1"/>
  <c r="R610" i="12" s="1"/>
  <c r="R611" i="12" s="1"/>
  <c r="R612" i="12" s="1"/>
  <c r="R613" i="12" s="1"/>
  <c r="R614" i="12" s="1"/>
  <c r="R615" i="12" s="1"/>
  <c r="R616" i="12" s="1"/>
  <c r="R617" i="12" s="1"/>
  <c r="R618" i="12" s="1"/>
  <c r="R619" i="12" s="1"/>
  <c r="R620" i="12" s="1"/>
  <c r="R621" i="12" s="1"/>
  <c r="R622" i="12" s="1"/>
  <c r="R623" i="12" s="1"/>
  <c r="R624" i="12" s="1"/>
  <c r="R625" i="12" s="1"/>
  <c r="R626" i="12" s="1"/>
  <c r="R627" i="12" s="1"/>
  <c r="R628" i="12" s="1"/>
  <c r="R629" i="12" s="1"/>
  <c r="R630" i="12" s="1"/>
  <c r="R631" i="12" s="1"/>
  <c r="R632" i="12" s="1"/>
  <c r="R633" i="12" s="1"/>
  <c r="R634" i="12" s="1"/>
  <c r="R635" i="12" s="1"/>
  <c r="R636" i="12" s="1"/>
  <c r="R637" i="12" s="1"/>
  <c r="R638" i="12" s="1"/>
  <c r="R639" i="12" s="1"/>
  <c r="R640" i="12" s="1"/>
  <c r="R641" i="12" s="1"/>
  <c r="R642" i="12" s="1"/>
  <c r="R643" i="12" s="1"/>
  <c r="R644" i="12" s="1"/>
  <c r="R645" i="12" s="1"/>
  <c r="R646" i="12" s="1"/>
  <c r="R647" i="12" s="1"/>
  <c r="R648" i="12" s="1"/>
  <c r="R649" i="12" s="1"/>
  <c r="R650" i="12" s="1"/>
  <c r="R651" i="12" s="1"/>
  <c r="R652" i="12" s="1"/>
  <c r="R653" i="12" s="1"/>
  <c r="R654" i="12" s="1"/>
  <c r="R655" i="12" s="1"/>
  <c r="R656" i="12" s="1"/>
  <c r="R657" i="12" s="1"/>
  <c r="R658" i="12" s="1"/>
  <c r="R659" i="12" s="1"/>
  <c r="R660" i="12" s="1"/>
  <c r="R661" i="12" s="1"/>
  <c r="R662" i="12" s="1"/>
  <c r="R663" i="12" s="1"/>
  <c r="R664" i="12" s="1"/>
  <c r="R665" i="12" s="1"/>
  <c r="R666" i="12" s="1"/>
  <c r="R667" i="12" s="1"/>
  <c r="R668" i="12" s="1"/>
  <c r="R669" i="12" s="1"/>
  <c r="R670" i="12" s="1"/>
  <c r="R671" i="12" s="1"/>
  <c r="R672" i="12" s="1"/>
  <c r="R673" i="12" s="1"/>
  <c r="R674" i="12" s="1"/>
  <c r="R675" i="12" s="1"/>
  <c r="R676" i="12" s="1"/>
  <c r="R677" i="12" s="1"/>
  <c r="R678" i="12" s="1"/>
  <c r="R679" i="12" s="1"/>
  <c r="R680" i="12" s="1"/>
  <c r="R681" i="12" s="1"/>
  <c r="R682" i="12" s="1"/>
  <c r="R683" i="12" s="1"/>
  <c r="R684" i="12" s="1"/>
  <c r="R685" i="12" s="1"/>
  <c r="R686" i="12" s="1"/>
  <c r="R687" i="12" s="1"/>
  <c r="R688" i="12" s="1"/>
  <c r="R689" i="12" s="1"/>
  <c r="R690" i="12" s="1"/>
  <c r="R691" i="12" s="1"/>
  <c r="R692" i="12" s="1"/>
  <c r="R693" i="12" s="1"/>
  <c r="R694" i="12" s="1"/>
  <c r="R695" i="12" s="1"/>
  <c r="R696" i="12" s="1"/>
  <c r="R697" i="12" s="1"/>
  <c r="R698" i="12" s="1"/>
  <c r="R699" i="12" s="1"/>
  <c r="R700" i="12" s="1"/>
  <c r="R701" i="12" s="1"/>
  <c r="R702" i="12" s="1"/>
  <c r="R703" i="12" s="1"/>
  <c r="R704" i="12" s="1"/>
  <c r="R705" i="12" s="1"/>
  <c r="R706" i="12" s="1"/>
  <c r="R707" i="12" s="1"/>
  <c r="R708" i="12" s="1"/>
  <c r="R709" i="12" s="1"/>
  <c r="R710" i="12" s="1"/>
  <c r="R711" i="12" s="1"/>
  <c r="R712" i="12" s="1"/>
  <c r="R713" i="12" s="1"/>
  <c r="R714" i="12" s="1"/>
  <c r="R715" i="12" s="1"/>
  <c r="R716" i="12" s="1"/>
  <c r="R717" i="12" s="1"/>
  <c r="R718" i="12" s="1"/>
  <c r="R719" i="12" s="1"/>
  <c r="R720" i="12" s="1"/>
  <c r="R721" i="12" s="1"/>
  <c r="R722" i="12" s="1"/>
  <c r="R723" i="12" s="1"/>
  <c r="R724" i="12" s="1"/>
  <c r="R725" i="12" s="1"/>
  <c r="R726" i="12" s="1"/>
  <c r="R727" i="12" s="1"/>
  <c r="R728" i="12" s="1"/>
  <c r="R729" i="12" s="1"/>
  <c r="R730" i="12" s="1"/>
  <c r="R731" i="12" s="1"/>
  <c r="R732" i="12" s="1"/>
  <c r="R733" i="12" s="1"/>
  <c r="R734" i="12" s="1"/>
  <c r="R735" i="12" s="1"/>
  <c r="R736" i="12" s="1"/>
  <c r="R737" i="12" s="1"/>
  <c r="R738" i="12" s="1"/>
  <c r="R739" i="12" s="1"/>
  <c r="R740" i="12" s="1"/>
  <c r="R741" i="12" s="1"/>
  <c r="R742" i="12" s="1"/>
  <c r="R743" i="12" s="1"/>
  <c r="R744" i="12" s="1"/>
  <c r="R745" i="12" s="1"/>
  <c r="R746" i="12" s="1"/>
  <c r="R747" i="12" s="1"/>
  <c r="R748" i="12" s="1"/>
  <c r="R749" i="12" s="1"/>
  <c r="R750" i="12" s="1"/>
  <c r="R751" i="12" s="1"/>
  <c r="R752" i="12" s="1"/>
  <c r="R753" i="12" s="1"/>
  <c r="R754" i="12" s="1"/>
  <c r="R755" i="12" s="1"/>
  <c r="R756" i="12" s="1"/>
  <c r="R757" i="12" s="1"/>
  <c r="R758" i="12" s="1"/>
  <c r="R759" i="12" s="1"/>
  <c r="R760" i="12" s="1"/>
  <c r="R761" i="12" s="1"/>
  <c r="R762" i="12" s="1"/>
  <c r="R763" i="12" s="1"/>
  <c r="R764" i="12" s="1"/>
  <c r="R765" i="12" s="1"/>
  <c r="R766" i="12" s="1"/>
  <c r="R767" i="12" s="1"/>
  <c r="R768" i="12" s="1"/>
  <c r="R769" i="12" s="1"/>
  <c r="R770" i="12" s="1"/>
  <c r="R771" i="12" s="1"/>
  <c r="R772" i="12" s="1"/>
  <c r="R773" i="12" s="1"/>
  <c r="R774" i="12" s="1"/>
  <c r="R775" i="12" s="1"/>
  <c r="R776" i="12" s="1"/>
  <c r="R777" i="12" s="1"/>
  <c r="R778" i="12" s="1"/>
  <c r="R779" i="12" s="1"/>
  <c r="R780" i="12" s="1"/>
  <c r="R781" i="12" s="1"/>
  <c r="R782" i="12" s="1"/>
  <c r="R783" i="12" s="1"/>
  <c r="R784" i="12" s="1"/>
  <c r="R785" i="12" s="1"/>
  <c r="R786" i="12" s="1"/>
  <c r="R787" i="12" s="1"/>
  <c r="R788" i="12" s="1"/>
  <c r="R789" i="12" s="1"/>
  <c r="R790" i="12" s="1"/>
  <c r="R791" i="12" s="1"/>
  <c r="R792" i="12" s="1"/>
  <c r="R793" i="12" s="1"/>
  <c r="R794" i="12" s="1"/>
  <c r="R795" i="12" s="1"/>
  <c r="R796" i="12" s="1"/>
  <c r="R797" i="12" s="1"/>
  <c r="R798" i="12" s="1"/>
  <c r="R799" i="12" s="1"/>
  <c r="R800" i="12" s="1"/>
  <c r="R801" i="12" s="1"/>
  <c r="R802" i="12" s="1"/>
  <c r="R803" i="12" s="1"/>
  <c r="R804" i="12" s="1"/>
  <c r="R805" i="12" s="1"/>
  <c r="R806" i="12" s="1"/>
  <c r="R807" i="12" s="1"/>
  <c r="R808" i="12" s="1"/>
  <c r="R809" i="12" s="1"/>
  <c r="R810" i="12" s="1"/>
  <c r="R811" i="12" s="1"/>
  <c r="R812" i="12" s="1"/>
  <c r="R813" i="12" s="1"/>
  <c r="R814" i="12" s="1"/>
  <c r="R815" i="12" s="1"/>
  <c r="R816" i="12" s="1"/>
  <c r="R817" i="12" s="1"/>
  <c r="R818" i="12" s="1"/>
  <c r="R819" i="12" s="1"/>
  <c r="R820" i="12" s="1"/>
  <c r="R821" i="12" s="1"/>
  <c r="R822" i="12" s="1"/>
  <c r="R823" i="12" s="1"/>
  <c r="R824" i="12" s="1"/>
  <c r="R825" i="12" s="1"/>
  <c r="R826" i="12" s="1"/>
  <c r="R827" i="12" s="1"/>
  <c r="R828" i="12" s="1"/>
  <c r="R829" i="12" s="1"/>
  <c r="R830" i="12" s="1"/>
  <c r="R831" i="12" s="1"/>
  <c r="R832" i="12" s="1"/>
  <c r="R833" i="12" s="1"/>
  <c r="R834" i="12" s="1"/>
  <c r="R835" i="12" s="1"/>
  <c r="R836" i="12" s="1"/>
  <c r="R837" i="12" s="1"/>
  <c r="R838" i="12" s="1"/>
  <c r="R839" i="12" s="1"/>
  <c r="R840" i="12" s="1"/>
  <c r="R841" i="12" s="1"/>
  <c r="R842" i="12" s="1"/>
  <c r="R843" i="12" s="1"/>
  <c r="R844" i="12" s="1"/>
  <c r="R845" i="12" s="1"/>
  <c r="R846" i="12" s="1"/>
  <c r="R847" i="12" s="1"/>
  <c r="R848" i="12" s="1"/>
  <c r="R849" i="12" s="1"/>
  <c r="R850" i="12" s="1"/>
  <c r="R851" i="12" s="1"/>
  <c r="R852" i="12" s="1"/>
  <c r="R853" i="12" s="1"/>
  <c r="R854" i="12" s="1"/>
  <c r="R855" i="12" s="1"/>
  <c r="R856" i="12" s="1"/>
  <c r="R857" i="12" s="1"/>
  <c r="R858" i="12" s="1"/>
  <c r="R859" i="12" s="1"/>
  <c r="R860" i="12" s="1"/>
  <c r="R861" i="12" s="1"/>
  <c r="R862" i="12" s="1"/>
  <c r="R863" i="12" s="1"/>
  <c r="R864" i="12" s="1"/>
  <c r="R865" i="12" s="1"/>
  <c r="R866" i="12" s="1"/>
  <c r="R867" i="12" s="1"/>
  <c r="R868" i="12" s="1"/>
  <c r="R869" i="12" s="1"/>
  <c r="R870" i="12" s="1"/>
  <c r="R871" i="12" s="1"/>
  <c r="R872" i="12" s="1"/>
  <c r="R873" i="12" s="1"/>
  <c r="R874" i="12" s="1"/>
  <c r="R875" i="12" s="1"/>
  <c r="R876" i="12" s="1"/>
  <c r="R877" i="12" s="1"/>
  <c r="R878" i="12" s="1"/>
  <c r="R879" i="12" s="1"/>
  <c r="R880" i="12" s="1"/>
  <c r="R881" i="12" s="1"/>
  <c r="R882" i="12" s="1"/>
  <c r="R883" i="12" s="1"/>
  <c r="R884" i="12" s="1"/>
  <c r="R885" i="12" s="1"/>
  <c r="R886" i="12" s="1"/>
  <c r="R887" i="12" s="1"/>
  <c r="R888" i="12" s="1"/>
  <c r="R889" i="12" s="1"/>
  <c r="R890" i="12" s="1"/>
  <c r="R891" i="12" s="1"/>
  <c r="R892" i="12" s="1"/>
  <c r="R893" i="12" s="1"/>
  <c r="R894" i="12" s="1"/>
  <c r="R895" i="12" s="1"/>
  <c r="R896" i="12" s="1"/>
  <c r="R897" i="12" s="1"/>
  <c r="R898" i="12" s="1"/>
  <c r="R899" i="12" s="1"/>
  <c r="R900" i="12" s="1"/>
  <c r="R901" i="12" s="1"/>
  <c r="R902" i="12" s="1"/>
  <c r="R903" i="12" s="1"/>
  <c r="R904" i="12" s="1"/>
  <c r="R905" i="12" s="1"/>
  <c r="R906" i="12" s="1"/>
  <c r="R907" i="12" s="1"/>
  <c r="R908" i="12" s="1"/>
  <c r="R909" i="12" s="1"/>
  <c r="R910" i="12" s="1"/>
  <c r="R911" i="12" s="1"/>
  <c r="R912" i="12" s="1"/>
  <c r="R913" i="12" s="1"/>
  <c r="R914" i="12" s="1"/>
  <c r="R915" i="12" s="1"/>
  <c r="R916" i="12" s="1"/>
  <c r="R917" i="12" s="1"/>
  <c r="R918" i="12" s="1"/>
  <c r="R919" i="12" s="1"/>
  <c r="R920" i="12" s="1"/>
  <c r="R921" i="12" s="1"/>
  <c r="R922" i="12" s="1"/>
  <c r="R923" i="12" s="1"/>
  <c r="R924" i="12" s="1"/>
  <c r="R925" i="12" s="1"/>
  <c r="R926" i="12" s="1"/>
  <c r="R927" i="12" s="1"/>
  <c r="R928" i="12" s="1"/>
  <c r="R929" i="12" s="1"/>
  <c r="R930" i="12" s="1"/>
  <c r="R931" i="12" s="1"/>
  <c r="R932" i="12" s="1"/>
  <c r="R933" i="12" s="1"/>
  <c r="R934" i="12" s="1"/>
  <c r="R935" i="12" s="1"/>
  <c r="R936" i="12" s="1"/>
  <c r="R937" i="12" s="1"/>
  <c r="R938" i="12" s="1"/>
  <c r="Q469" i="12" l="1"/>
  <c r="Q2" i="12"/>
  <c r="Q258" i="12"/>
  <c r="Q628" i="12"/>
  <c r="Q730" i="12"/>
  <c r="Q97" i="12"/>
  <c r="Q503" i="12"/>
  <c r="Q80" i="12"/>
  <c r="Q498" i="12"/>
  <c r="Q379" i="12"/>
  <c r="Q350" i="12"/>
  <c r="Q634" i="12"/>
  <c r="Q87" i="12"/>
  <c r="Q338" i="12"/>
  <c r="Q166" i="12"/>
  <c r="Q89" i="12"/>
  <c r="Q675" i="12"/>
  <c r="Q139" i="12"/>
  <c r="Q643" i="12"/>
  <c r="Q465" i="12"/>
  <c r="Q420" i="12"/>
  <c r="Q487" i="12"/>
  <c r="Q385" i="12"/>
  <c r="Q728" i="12"/>
  <c r="Q47" i="12"/>
  <c r="Q569" i="12"/>
  <c r="Q532" i="12"/>
  <c r="Q90" i="12"/>
  <c r="Q727" i="12"/>
  <c r="Q582" i="12"/>
  <c r="Q116" i="12"/>
  <c r="Q788" i="12"/>
  <c r="Q386" i="12"/>
  <c r="Q341" i="12"/>
  <c r="Q763" i="12"/>
  <c r="Q616" i="12"/>
  <c r="Q665" i="12"/>
  <c r="Q579" i="12"/>
  <c r="Q852" i="12"/>
  <c r="Q112" i="12"/>
  <c r="Q356" i="12"/>
  <c r="Q631" i="12"/>
  <c r="Q848" i="12"/>
  <c r="Q923" i="12"/>
  <c r="Q908" i="12"/>
  <c r="Q62" i="12"/>
  <c r="Q50" i="12"/>
  <c r="Q375" i="12"/>
  <c r="Q918" i="12"/>
  <c r="Q689" i="12"/>
  <c r="Q69" i="12"/>
  <c r="Q118" i="12"/>
  <c r="Q760" i="12"/>
  <c r="Q594" i="12"/>
  <c r="Q630" i="12"/>
  <c r="Q94" i="12"/>
  <c r="Q159" i="12"/>
  <c r="Q510" i="12"/>
  <c r="Q279" i="12"/>
  <c r="Q226" i="12"/>
  <c r="Q198" i="12"/>
  <c r="Q180" i="12"/>
  <c r="Q638" i="12"/>
  <c r="Q250" i="12"/>
  <c r="Q98" i="12"/>
  <c r="Q567" i="12"/>
  <c r="Q394" i="12"/>
  <c r="Q387" i="12"/>
  <c r="Q833" i="12"/>
  <c r="Q483" i="12"/>
  <c r="Q504" i="12"/>
  <c r="Q411" i="12"/>
  <c r="Q169" i="12"/>
  <c r="Q206" i="12"/>
  <c r="Q254" i="12"/>
  <c r="Q281" i="12"/>
  <c r="Q142" i="12"/>
  <c r="Q853" i="12"/>
  <c r="Q717" i="12"/>
  <c r="Q697" i="12"/>
  <c r="Q225" i="12"/>
  <c r="Q564" i="12"/>
  <c r="Q759" i="12"/>
  <c r="Q704" i="12"/>
  <c r="Q810" i="12"/>
  <c r="Q27" i="12"/>
  <c r="Q65" i="12"/>
  <c r="Q593" i="12"/>
  <c r="Q855" i="12"/>
  <c r="Q758" i="12"/>
  <c r="Q605" i="12"/>
  <c r="Q303" i="12"/>
  <c r="Q721" i="12"/>
  <c r="Q21" i="12"/>
  <c r="Q595" i="12"/>
  <c r="Q548" i="12"/>
  <c r="Q768" i="12"/>
  <c r="Q505" i="12"/>
  <c r="Q26" i="12"/>
  <c r="Q780" i="12"/>
  <c r="Q478" i="12"/>
  <c r="Q336" i="12"/>
  <c r="Q718" i="12"/>
  <c r="Q305" i="12"/>
  <c r="Q915" i="12"/>
  <c r="Q311" i="12"/>
  <c r="Q448" i="12"/>
  <c r="Q699" i="12"/>
  <c r="Q424" i="12"/>
  <c r="Q472" i="12"/>
  <c r="Q783" i="12"/>
  <c r="Q298" i="12"/>
  <c r="Q24" i="12"/>
  <c r="Q823" i="12"/>
  <c r="Q735" i="12"/>
  <c r="Q272" i="12"/>
  <c r="Q645" i="12"/>
  <c r="Q932" i="12"/>
  <c r="Q528" i="12"/>
  <c r="Q796" i="12"/>
  <c r="Q654" i="12"/>
  <c r="Q277" i="12"/>
  <c r="Q557" i="12"/>
  <c r="Q246" i="12"/>
  <c r="Q100" i="12"/>
  <c r="Q390" i="12"/>
  <c r="Q740" i="12"/>
  <c r="Q36" i="12"/>
  <c r="Q221" i="12"/>
  <c r="Q525" i="12"/>
  <c r="Q77" i="12"/>
  <c r="Q249" i="12"/>
  <c r="Q131" i="12"/>
  <c r="Q233" i="12"/>
  <c r="Q884" i="12"/>
  <c r="Q377" i="12"/>
  <c r="Q436" i="12"/>
  <c r="Q402" i="12"/>
  <c r="Q284" i="12"/>
  <c r="Q603" i="12"/>
  <c r="Q719" i="12"/>
  <c r="Q873" i="12"/>
  <c r="Q165" i="12"/>
  <c r="Q864" i="12"/>
  <c r="Q732" i="12"/>
  <c r="Q289" i="12"/>
  <c r="Q850" i="12"/>
  <c r="Q30" i="12"/>
  <c r="Q798" i="12"/>
  <c r="Q513" i="12"/>
  <c r="Q353" i="12"/>
  <c r="Q695" i="12"/>
  <c r="Q106" i="12"/>
  <c r="Q738" i="12"/>
  <c r="Q452" i="12"/>
  <c r="Q68" i="12"/>
  <c r="Q813" i="12"/>
  <c r="Q743" i="12"/>
  <c r="Q545" i="12"/>
  <c r="Q42" i="12"/>
  <c r="Q606" i="12"/>
  <c r="Q869" i="12"/>
  <c r="Q203" i="12"/>
  <c r="Q612" i="12"/>
  <c r="Q581" i="12"/>
  <c r="Q867" i="12"/>
  <c r="Q130" i="12"/>
  <c r="Q34" i="12"/>
  <c r="Q734" i="12"/>
  <c r="Q199" i="12"/>
  <c r="Q337" i="12"/>
  <c r="Q667" i="12"/>
  <c r="Q96" i="12"/>
  <c r="Q450" i="12"/>
  <c r="Q434" i="12"/>
  <c r="Q773" i="12"/>
  <c r="Q625" i="12"/>
  <c r="Q600" i="12"/>
  <c r="Q405" i="12"/>
  <c r="Q765" i="12"/>
  <c r="Q491" i="12"/>
  <c r="Q262" i="12"/>
  <c r="Q22" i="12"/>
  <c r="Q876" i="12"/>
  <c r="Q934" i="12"/>
  <c r="Q365" i="12"/>
  <c r="Q314" i="12"/>
  <c r="Q252" i="12"/>
  <c r="Q440" i="12"/>
  <c r="Q562" i="12"/>
  <c r="Q679" i="12"/>
  <c r="Q919" i="12"/>
  <c r="Q384" i="12"/>
  <c r="Q803" i="12"/>
  <c r="Q899" i="12"/>
  <c r="Q43" i="12"/>
  <c r="Q79" i="12"/>
  <c r="Q124" i="12"/>
  <c r="Q184" i="12"/>
  <c r="Q475" i="12"/>
  <c r="Q242" i="12"/>
  <c r="Q332" i="12"/>
  <c r="Q91" i="12"/>
  <c r="Q292" i="12"/>
  <c r="Q644" i="12"/>
  <c r="Q358" i="12"/>
  <c r="Q857" i="12"/>
  <c r="Q520" i="12"/>
  <c r="Q391" i="12"/>
  <c r="Q140" i="12"/>
  <c r="Q715" i="12"/>
  <c r="Q376" i="12"/>
  <c r="Q838" i="12"/>
  <c r="Q849" i="12"/>
  <c r="Q318" i="12"/>
  <c r="Q842" i="12"/>
  <c r="Q572" i="12"/>
  <c r="Q694" i="12"/>
  <c r="Q885" i="12"/>
  <c r="Q255" i="12"/>
  <c r="Q416" i="12"/>
  <c r="Q488" i="12"/>
  <c r="Q692" i="12"/>
  <c r="Q153" i="12"/>
  <c r="Q747" i="12"/>
  <c r="Q485" i="12"/>
  <c r="Q110" i="12"/>
  <c r="Q117" i="12"/>
  <c r="Q802" i="12"/>
  <c r="Q84" i="12"/>
  <c r="Q146" i="12"/>
  <c r="Q558" i="12"/>
  <c r="Q192" i="12"/>
  <c r="Q756" i="12"/>
  <c r="Q29" i="12"/>
  <c r="Q493" i="12"/>
  <c r="Q775" i="12"/>
  <c r="Q3" i="12"/>
  <c r="Q4" i="12"/>
  <c r="Q5" i="12"/>
  <c r="Q7" i="12"/>
  <c r="Q10" i="12"/>
  <c r="Q6" i="12"/>
  <c r="Q8" i="12"/>
  <c r="Q11" i="12"/>
  <c r="Q12" i="12"/>
  <c r="Q9" i="12"/>
  <c r="Q13" i="12"/>
  <c r="Q17" i="12"/>
  <c r="Q14" i="12"/>
  <c r="Q253" i="12"/>
  <c r="Q257" i="12"/>
  <c r="Q696" i="12"/>
  <c r="Q400" i="12"/>
  <c r="Q534" i="12"/>
  <c r="Q795" i="12"/>
  <c r="Q66" i="12"/>
  <c r="Q23" i="12"/>
  <c r="Q797" i="12"/>
  <c r="Q684" i="12"/>
  <c r="Q297" i="12"/>
  <c r="Q194" i="12"/>
  <c r="Q499" i="12"/>
  <c r="Q234" i="12"/>
  <c r="Q316" i="12"/>
  <c r="Q807" i="12"/>
  <c r="Q841" i="12"/>
  <c r="Q369" i="12"/>
  <c r="Q426" i="12"/>
  <c r="Q461" i="12"/>
  <c r="Q772" i="12"/>
  <c r="Q329" i="12"/>
  <c r="Q720" i="12"/>
  <c r="Q86" i="12"/>
  <c r="Q321" i="12"/>
  <c r="Q636" i="12"/>
  <c r="Q467" i="12"/>
  <c r="Q688" i="12"/>
  <c r="Q495" i="12"/>
  <c r="Q839" i="12"/>
  <c r="Q921" i="12"/>
  <c r="Q99" i="12"/>
  <c r="Q481" i="12"/>
  <c r="Q407" i="12"/>
  <c r="Q748" i="12"/>
  <c r="Q888" i="12"/>
  <c r="Q799" i="12"/>
  <c r="Q736" i="12"/>
  <c r="Q312" i="12"/>
  <c r="Q793" i="12"/>
  <c r="Q347" i="12"/>
  <c r="Q223" i="12"/>
  <c r="Q875" i="12"/>
  <c r="Q293" i="12"/>
  <c r="Q177" i="12"/>
  <c r="Q173" i="12"/>
  <c r="Q93" i="12"/>
  <c r="Q676" i="12"/>
  <c r="Q459" i="12"/>
  <c r="Q340" i="12"/>
  <c r="Q554" i="12"/>
  <c r="Q560" i="12"/>
  <c r="Q261" i="12"/>
  <c r="Q731" i="12"/>
  <c r="Q382" i="12"/>
  <c r="Q887" i="12"/>
  <c r="Q238" i="12"/>
  <c r="Q860" i="12"/>
  <c r="Q809" i="12"/>
  <c r="Q701" i="12"/>
  <c r="Q430" i="12"/>
  <c r="Q127" i="12"/>
  <c r="Q779" i="12"/>
  <c r="Q828" i="12"/>
  <c r="Q486" i="12"/>
  <c r="Q31" i="12"/>
  <c r="Q724" i="12"/>
  <c r="Q829" i="12"/>
  <c r="Q283" i="12"/>
  <c r="Q355" i="12"/>
  <c r="Q162" i="12"/>
  <c r="Q414" i="12"/>
  <c r="Q565" i="12"/>
  <c r="Q750" i="12"/>
  <c r="Q480" i="12"/>
  <c r="Q522" i="12"/>
  <c r="Q339" i="12"/>
  <c r="Q295" i="12"/>
  <c r="Q52" i="12"/>
  <c r="Q120" i="12"/>
  <c r="Q67" i="12"/>
  <c r="Q290" i="12"/>
  <c r="Q516" i="12"/>
  <c r="Q753" i="12"/>
  <c r="Q122" i="12"/>
  <c r="Q187" i="12"/>
  <c r="Q870" i="12"/>
  <c r="Q161" i="12"/>
  <c r="Q552" i="12"/>
  <c r="Q105" i="12"/>
  <c r="Q73" i="12"/>
  <c r="Q507" i="12"/>
  <c r="Q700" i="12"/>
  <c r="Q576" i="12"/>
  <c r="Q588" i="12"/>
  <c r="Q134" i="12"/>
  <c r="Q136" i="12"/>
  <c r="Q195" i="12"/>
  <c r="Q784" i="12"/>
  <c r="Q454" i="12"/>
  <c r="Q563" i="12"/>
  <c r="Q905" i="12"/>
  <c r="Q172" i="12"/>
  <c r="Q129" i="12"/>
  <c r="Q865" i="12"/>
  <c r="Q217" i="12"/>
  <c r="Q601" i="12"/>
  <c r="Q247" i="12"/>
  <c r="Q501" i="12"/>
  <c r="Q265" i="12"/>
  <c r="Q72" i="12"/>
  <c r="Q703" i="12"/>
  <c r="Q490" i="12"/>
  <c r="Q403" i="12"/>
  <c r="Q126" i="12"/>
  <c r="Q393" i="12"/>
  <c r="Q102" i="12"/>
  <c r="Q160" i="12"/>
  <c r="Q496" i="12"/>
  <c r="Q642" i="12"/>
  <c r="Q568" i="12"/>
  <c r="Q471" i="12"/>
  <c r="Q201" i="12"/>
  <c r="Q653" i="12"/>
  <c r="Q417" i="12"/>
  <c r="Q460" i="12"/>
  <c r="Q359" i="12"/>
  <c r="Q360" i="12"/>
  <c r="Q535" i="12"/>
  <c r="Q746" i="12"/>
  <c r="Q137" i="12"/>
  <c r="Q818" i="12"/>
  <c r="Q820" i="12"/>
  <c r="Q553" i="12"/>
  <c r="Q74" i="12"/>
  <c r="Q197" i="12"/>
  <c r="Q669" i="12"/>
  <c r="Q618" i="12"/>
  <c r="Q442" i="12"/>
  <c r="Q245" i="12"/>
  <c r="Q497" i="12"/>
  <c r="Q845" i="12"/>
  <c r="Q301" i="12"/>
  <c r="Q556" i="12"/>
  <c r="Q44" i="12"/>
  <c r="Q429" i="12"/>
  <c r="Q373" i="12"/>
  <c r="Q778" i="12"/>
  <c r="Q913" i="12"/>
  <c r="Q25" i="12"/>
  <c r="Q776" i="12"/>
  <c r="Q351" i="12"/>
  <c r="Q751" i="12"/>
  <c r="Q157" i="12"/>
  <c r="Q575" i="12"/>
  <c r="Q670" i="12"/>
  <c r="Q381" i="12"/>
  <c r="Q78" i="12"/>
  <c r="Q304" i="12"/>
  <c r="Q550" i="12"/>
  <c r="Q900" i="12"/>
  <c r="Q927" i="12"/>
  <c r="Q396" i="12"/>
  <c r="Q702" i="12"/>
  <c r="Q388" i="12"/>
  <c r="Q482" i="12"/>
  <c r="Q547" i="12"/>
  <c r="Q917" i="12"/>
  <c r="Q144" i="12"/>
  <c r="Q397" i="12"/>
  <c r="Q406" i="12"/>
  <c r="Q361" i="12"/>
  <c r="Q511" i="12"/>
  <c r="Q893" i="12"/>
  <c r="Q647" i="12"/>
  <c r="Q782" i="12"/>
  <c r="Q608" i="12"/>
  <c r="Q181" i="12"/>
  <c r="Q202" i="12"/>
  <c r="Q178" i="12"/>
  <c r="Q64" i="12"/>
  <c r="Q367" i="12"/>
  <c r="Q331" i="12"/>
  <c r="Q897" i="12"/>
  <c r="Q128" i="12"/>
  <c r="Q458" i="12"/>
  <c r="Q851" i="12"/>
  <c r="Q519" i="12"/>
  <c r="Q930" i="12"/>
  <c r="Q639" i="12"/>
  <c r="Q821" i="12"/>
  <c r="Q209" i="12"/>
  <c r="Q92" i="12"/>
  <c r="Q392" i="12"/>
  <c r="Q623" i="12"/>
  <c r="Q230" i="12"/>
  <c r="Q55" i="12"/>
  <c r="Q222" i="12"/>
  <c r="Q186" i="12"/>
  <c r="Q659" i="12"/>
  <c r="Q115" i="12"/>
  <c r="Q299" i="12"/>
  <c r="Q681" i="12"/>
  <c r="Q484" i="12"/>
  <c r="Q863" i="12"/>
  <c r="Q267" i="12"/>
  <c r="Q929" i="12"/>
  <c r="Q583" i="12"/>
  <c r="Q614" i="12"/>
  <c r="Q302" i="12"/>
  <c r="Q83" i="12"/>
  <c r="Q512" i="12"/>
  <c r="Q60" i="12"/>
  <c r="Q891" i="12"/>
  <c r="Q58" i="12"/>
  <c r="Q790" i="12"/>
  <c r="Q189" i="12"/>
  <c r="Q294" i="12"/>
  <c r="Q856" i="12"/>
  <c r="Q926" i="12"/>
  <c r="Q658" i="12"/>
  <c r="Q804" i="12"/>
  <c r="Q880" i="12"/>
  <c r="Q729" i="12"/>
  <c r="Q239" i="12"/>
  <c r="Q240" i="12"/>
  <c r="Q931" i="12"/>
  <c r="Q573" i="12"/>
  <c r="Q346" i="12"/>
  <c r="Q205" i="12"/>
  <c r="Q395" i="12"/>
  <c r="Q518" i="12"/>
  <c r="Q514" i="12"/>
  <c r="Q389" i="12"/>
  <c r="Q372" i="12"/>
  <c r="Q874" i="12"/>
  <c r="Q264" i="12"/>
  <c r="Q101" i="12"/>
  <c r="Q473" i="12"/>
  <c r="Q409" i="12"/>
  <c r="Q725" i="12"/>
  <c r="Q843" i="12"/>
  <c r="Q680" i="12"/>
  <c r="Q649" i="12"/>
  <c r="Q46" i="12"/>
  <c r="Q438" i="12"/>
  <c r="Q251" i="12"/>
  <c r="Q85" i="12"/>
  <c r="Q894" i="12"/>
  <c r="Q445" i="12"/>
  <c r="Q666" i="12"/>
  <c r="Q15" i="12"/>
  <c r="Q141" i="12"/>
  <c r="Q825" i="12"/>
  <c r="Q95" i="12"/>
  <c r="Q914" i="12"/>
  <c r="Q378" i="12"/>
  <c r="Q39" i="12"/>
  <c r="Q477" i="12"/>
  <c r="Q268" i="12"/>
  <c r="Q890" i="12"/>
  <c r="Q342" i="12"/>
  <c r="Q167" i="12"/>
  <c r="Q76" i="12"/>
  <c r="Q219" i="12"/>
  <c r="Q591" i="12"/>
  <c r="Q662" i="12"/>
  <c r="Q627" i="12"/>
  <c r="Q291" i="12"/>
  <c r="Q533" i="12"/>
  <c r="Q526" i="12"/>
  <c r="Q443" i="12"/>
  <c r="Q609" i="12"/>
  <c r="Q423" i="12"/>
  <c r="Q413" i="12"/>
  <c r="Q54" i="12"/>
  <c r="Q470" i="12"/>
  <c r="Q48" i="12"/>
  <c r="Q348" i="12"/>
  <c r="Q489" i="12"/>
  <c r="Q148" i="12"/>
  <c r="Q817" i="12"/>
  <c r="Q774" i="12"/>
  <c r="Q542" i="12"/>
  <c r="Q611" i="12"/>
  <c r="Q175" i="12"/>
  <c r="Q592" i="12"/>
  <c r="Q82" i="12"/>
  <c r="Q446" i="12"/>
  <c r="Q374" i="12"/>
  <c r="Q674" i="12"/>
  <c r="Q619" i="12"/>
  <c r="Q451" i="12"/>
  <c r="Q752" i="12"/>
  <c r="Q237" i="12"/>
  <c r="Q75" i="12"/>
  <c r="Q898" i="12"/>
  <c r="Q571" i="12"/>
  <c r="Q546" i="12"/>
  <c r="Q652" i="12"/>
  <c r="Q766" i="12"/>
  <c r="Q879" i="12"/>
  <c r="Q428" i="12"/>
  <c r="Q56" i="12"/>
  <c r="Q646" i="12"/>
  <c r="Q476" i="12"/>
  <c r="Q207" i="12"/>
  <c r="Q655" i="12"/>
  <c r="Q830" i="12"/>
  <c r="Q174" i="12"/>
  <c r="Q320" i="12"/>
  <c r="Q742" i="12"/>
  <c r="Q602" i="12"/>
  <c r="Q656" i="12"/>
  <c r="Q143" i="12"/>
  <c r="Q150" i="12"/>
  <c r="Q121" i="12"/>
  <c r="Q63" i="12"/>
  <c r="Q32" i="12"/>
  <c r="Q815" i="12"/>
  <c r="Q886" i="12"/>
  <c r="Q712" i="12"/>
  <c r="Q229" i="12"/>
  <c r="Q819" i="12"/>
  <c r="Q524" i="12"/>
  <c r="Q287" i="12"/>
  <c r="Q315" i="12"/>
  <c r="Q909" i="12"/>
  <c r="Q45" i="12"/>
  <c r="Q911" i="12"/>
  <c r="Q170" i="12"/>
  <c r="Q559" i="12"/>
  <c r="Q51" i="12"/>
  <c r="Q862" i="12"/>
  <c r="Q916" i="12"/>
  <c r="Q449" i="12"/>
  <c r="Q551" i="12"/>
  <c r="Q306" i="12"/>
  <c r="Q663" i="12"/>
  <c r="Q754" i="12"/>
  <c r="Q859" i="12"/>
  <c r="Q543" i="12"/>
  <c r="Q812" i="12"/>
  <c r="Q241" i="12"/>
  <c r="Q707" i="12"/>
  <c r="Q357" i="12"/>
  <c r="Q380" i="12"/>
  <c r="Q125" i="12"/>
  <c r="Q425" i="12"/>
  <c r="Q705" i="12"/>
  <c r="Q256" i="12"/>
  <c r="Q447" i="12"/>
  <c r="Q861" i="12"/>
  <c r="Q335" i="12"/>
  <c r="Q37" i="12"/>
  <c r="Q88" i="12"/>
  <c r="Q401" i="12"/>
  <c r="Q183" i="12"/>
  <c r="Q156" i="12"/>
  <c r="Q640" i="12"/>
  <c r="Q171" i="12"/>
  <c r="Q877" i="12"/>
  <c r="Q682" i="12"/>
  <c r="Q902" i="12"/>
  <c r="Q191" i="12"/>
  <c r="Q626" i="12"/>
  <c r="Q323" i="12"/>
  <c r="Q544" i="12"/>
  <c r="Q227" i="12"/>
  <c r="Q822" i="12"/>
  <c r="Q280" i="12"/>
  <c r="Q33" i="12"/>
  <c r="Q706" i="12"/>
  <c r="Q81" i="12"/>
  <c r="Q35" i="12"/>
  <c r="Q711" i="12"/>
  <c r="Q749" i="12"/>
  <c r="Q770" i="12"/>
  <c r="Q371" i="12"/>
  <c r="Q49" i="12"/>
  <c r="Q154" i="12"/>
  <c r="Q847" i="12"/>
  <c r="Q896" i="12"/>
  <c r="Q278" i="12"/>
  <c r="Q935" i="12"/>
  <c r="Q690" i="12"/>
  <c r="Q596" i="12"/>
  <c r="Q211" i="12"/>
  <c r="Q328" i="12"/>
  <c r="Q577" i="12"/>
  <c r="Q710" i="12"/>
  <c r="Q383" i="12"/>
  <c r="Q527" i="12"/>
  <c r="Q529" i="12"/>
  <c r="Q789" i="12"/>
  <c r="Q937" i="12"/>
  <c r="Q352" i="12"/>
  <c r="Q474" i="12"/>
  <c r="Q330" i="12"/>
  <c r="Q296" i="12"/>
  <c r="Q786" i="12"/>
  <c r="Q866" i="12"/>
  <c r="Q764" i="12"/>
  <c r="Q878" i="12"/>
  <c r="Q716" i="12"/>
  <c r="Q276" i="12"/>
  <c r="Q686" i="12"/>
  <c r="Q349" i="12"/>
  <c r="Q204" i="12"/>
  <c r="Q270" i="12"/>
  <c r="Q509" i="12"/>
  <c r="Q462" i="12"/>
  <c r="Q419" i="12"/>
  <c r="Q924" i="12"/>
  <c r="Q421" i="12"/>
  <c r="Q904" i="12"/>
  <c r="Q872" i="12"/>
  <c r="Q362" i="12"/>
  <c r="Q613" i="12"/>
  <c r="Q114" i="12"/>
  <c r="Q508" i="12"/>
  <c r="Q521" i="12"/>
  <c r="Q345" i="12"/>
  <c r="Q236" i="12"/>
  <c r="Q326" i="12"/>
  <c r="Q620" i="12"/>
  <c r="Q228" i="12"/>
  <c r="Q698" i="12"/>
  <c r="Q650" i="12"/>
  <c r="Q20" i="12"/>
  <c r="Q733" i="12"/>
  <c r="Q574" i="12"/>
  <c r="Q132" i="12"/>
  <c r="Q500" i="12"/>
  <c r="Q814" i="12"/>
  <c r="Q540" i="12"/>
  <c r="Q108" i="12"/>
  <c r="Q561" i="12"/>
  <c r="Q840" i="12"/>
  <c r="Q196" i="12"/>
  <c r="Q549" i="12"/>
  <c r="Q587" i="12"/>
  <c r="Q536" i="12"/>
  <c r="Q928" i="12"/>
  <c r="Q806" i="12"/>
  <c r="Q762" i="12"/>
  <c r="Q119" i="12"/>
  <c r="Q479" i="12"/>
  <c r="Q244" i="12"/>
  <c r="Q208" i="12"/>
  <c r="Q324" i="12"/>
  <c r="Q826" i="12"/>
  <c r="Q248" i="12"/>
  <c r="Q827" i="12"/>
  <c r="Q910" i="12"/>
  <c r="Q104" i="12"/>
  <c r="Q18" i="12"/>
  <c r="Q464" i="12"/>
  <c r="Q599" i="12"/>
  <c r="Q19" i="12"/>
  <c r="Q912" i="12"/>
  <c r="Q683" i="12"/>
  <c r="Q889" i="12"/>
  <c r="Q213" i="12"/>
  <c r="Q185" i="12"/>
  <c r="Q368" i="12"/>
  <c r="Q363" i="12"/>
  <c r="Q771" i="12"/>
  <c r="Q633" i="12"/>
  <c r="Q145" i="12"/>
  <c r="Q176" i="12"/>
  <c r="Q109" i="12"/>
  <c r="Q598" i="12"/>
  <c r="Q41" i="12"/>
  <c r="Q881" i="12"/>
  <c r="Q123" i="12"/>
  <c r="Q622" i="12"/>
  <c r="Q61" i="12"/>
  <c r="Q678" i="12"/>
  <c r="Q832" i="12"/>
  <c r="Q325" i="12"/>
  <c r="Q158" i="12"/>
  <c r="Q427" i="12"/>
  <c r="Q657" i="12"/>
  <c r="Q149" i="12"/>
  <c r="Q687" i="12"/>
  <c r="Q844" i="12"/>
  <c r="Q693" i="12"/>
  <c r="Q787" i="12"/>
  <c r="Q808" i="12"/>
  <c r="Q282" i="12"/>
  <c r="Q801" i="12"/>
  <c r="Q432" i="12"/>
  <c r="Q794" i="12"/>
  <c r="Q785" i="12"/>
  <c r="Q274" i="12"/>
  <c r="Q422" i="12"/>
  <c r="Q816" i="12"/>
  <c r="Q739" i="12"/>
  <c r="Q212" i="12"/>
  <c r="Q836" i="12"/>
  <c r="Q263" i="12"/>
  <c r="Q107" i="12"/>
  <c r="Q691" i="12"/>
  <c r="Q308" i="12"/>
  <c r="Q53" i="12"/>
  <c r="Q648" i="12"/>
  <c r="Q920" i="12"/>
  <c r="Q792" i="12"/>
  <c r="Q671" i="12"/>
  <c r="Q713" i="12"/>
  <c r="Q16" i="12"/>
  <c r="Q190" i="12"/>
  <c r="Q672" i="12"/>
  <c r="Q641" i="12"/>
  <c r="Q235" i="12"/>
  <c r="Q938" i="12"/>
  <c r="Q635" i="12"/>
  <c r="Q895" i="12"/>
  <c r="Q398" i="12"/>
  <c r="Q585" i="12"/>
  <c r="Q415" i="12"/>
  <c r="Q757" i="12"/>
  <c r="Q714" i="12"/>
  <c r="Q133" i="12"/>
  <c r="Q580" i="12"/>
  <c r="Q313" i="12"/>
  <c r="Q517" i="12"/>
  <c r="Q437" i="12"/>
  <c r="Q651" i="12"/>
  <c r="Q269" i="12"/>
  <c r="Q344" i="12"/>
  <c r="Q334" i="12"/>
  <c r="Q578" i="12"/>
  <c r="Q722" i="12"/>
  <c r="Q466" i="12"/>
  <c r="Q152" i="12"/>
  <c r="Q555" i="12"/>
  <c r="Q410" i="12"/>
  <c r="Q271" i="12"/>
  <c r="Q741" i="12"/>
  <c r="Q615" i="12"/>
  <c r="Q431" i="12"/>
  <c r="Q216" i="12"/>
  <c r="Q892" i="12"/>
  <c r="Q71" i="12"/>
  <c r="Q831" i="12"/>
  <c r="Q370" i="12"/>
  <c r="Q266" i="12"/>
  <c r="Q433" i="12"/>
  <c r="Q300" i="12"/>
  <c r="Q922" i="12"/>
  <c r="Q218" i="12"/>
  <c r="Q871" i="12"/>
  <c r="Q834" i="12"/>
  <c r="Q307" i="12"/>
  <c r="Q343" i="12"/>
  <c r="Q317" i="12"/>
  <c r="Q224" i="12"/>
  <c r="Q468" i="12"/>
  <c r="Q103" i="12"/>
  <c r="Q883" i="12"/>
  <c r="Q936" i="12"/>
  <c r="Q604" i="12"/>
  <c r="Q632" i="12"/>
  <c r="Q288" i="12"/>
  <c r="Q906" i="12"/>
  <c r="Q737" i="12"/>
  <c r="Q673" i="12"/>
  <c r="Q538" i="12"/>
  <c r="Q215" i="12"/>
  <c r="Q492" i="12"/>
  <c r="Q182" i="12"/>
  <c r="Q584" i="12"/>
  <c r="Q903" i="12"/>
  <c r="Q723" i="12"/>
  <c r="Q200" i="12"/>
  <c r="Q570" i="12"/>
  <c r="Q777" i="12"/>
  <c r="Q453" i="12"/>
  <c r="Q273" i="12"/>
  <c r="Q408" i="12"/>
  <c r="Q610" i="12"/>
  <c r="Q854" i="12"/>
  <c r="Q435" i="12"/>
  <c r="Q668" i="12"/>
  <c r="Q837" i="12"/>
  <c r="Q57" i="12"/>
  <c r="Q70" i="12"/>
  <c r="Q925" i="12"/>
  <c r="Q59" i="12"/>
  <c r="Q455" i="12"/>
  <c r="Q111" i="12"/>
  <c r="Q590" i="12"/>
  <c r="Q285" i="12"/>
  <c r="Q800" i="12"/>
  <c r="Q846" i="12"/>
  <c r="Q621" i="12"/>
  <c r="Q907" i="12"/>
  <c r="Q597" i="12"/>
  <c r="Q40" i="12"/>
  <c r="Q444" i="12"/>
  <c r="Q767" i="12"/>
  <c r="Q882" i="12"/>
  <c r="Q441" i="12"/>
  <c r="Q232" i="12"/>
  <c r="Q781" i="12"/>
  <c r="Q333" i="12"/>
  <c r="Q515" i="12"/>
  <c r="Q135" i="12"/>
  <c r="Q586" i="12"/>
  <c r="Q210" i="12"/>
  <c r="Q824" i="12"/>
  <c r="Q868" i="12"/>
  <c r="Q168" i="12"/>
  <c r="Q685" i="12"/>
  <c r="Q456" i="12"/>
  <c r="Q661" i="12"/>
  <c r="Q259" i="12"/>
  <c r="Q664" i="12"/>
  <c r="Q629" i="12"/>
  <c r="Q354" i="12"/>
  <c r="Q761" i="12"/>
  <c r="Q607" i="12"/>
  <c r="Q531" i="12"/>
  <c r="Q755" i="12"/>
  <c r="Q155" i="12"/>
  <c r="Q530" i="12"/>
  <c r="Q744" i="12"/>
  <c r="Q457" i="12"/>
  <c r="Q275" i="12"/>
  <c r="Q243" i="12"/>
  <c r="Q541" i="12"/>
  <c r="Q364" i="12"/>
  <c r="Q617" i="12"/>
  <c r="Q624" i="12"/>
  <c r="Q310" i="12"/>
  <c r="Q566" i="12"/>
  <c r="Q439" i="12"/>
  <c r="Q412" i="12"/>
  <c r="Q858" i="12"/>
  <c r="Q708" i="12"/>
  <c r="Q494" i="12"/>
  <c r="Q214" i="12"/>
  <c r="Q745" i="12"/>
  <c r="Q933" i="12"/>
  <c r="Q463" i="12"/>
  <c r="Q502" i="12"/>
  <c r="Q523" i="12"/>
  <c r="Q28" i="12"/>
  <c r="Q286" i="12"/>
  <c r="Q418" i="12"/>
  <c r="Q709" i="12"/>
  <c r="Q805" i="12"/>
  <c r="Q188" i="12"/>
  <c r="Q589" i="12"/>
  <c r="Q399" i="12"/>
  <c r="Q309" i="12"/>
  <c r="Q791" i="12"/>
  <c r="Q404" i="12"/>
  <c r="Q637" i="12"/>
  <c r="Q901" i="12"/>
  <c r="Q319" i="12"/>
  <c r="Q138" i="12"/>
  <c r="Q193" i="12"/>
  <c r="Q537" i="12"/>
  <c r="Q366" i="12"/>
  <c r="Q260" i="12"/>
  <c r="Q677" i="12"/>
  <c r="Q179" i="12"/>
  <c r="Q113" i="12"/>
  <c r="Q231" i="12"/>
  <c r="Q506" i="12"/>
  <c r="Q151" i="12"/>
  <c r="Q769" i="12"/>
  <c r="Q835" i="12"/>
  <c r="Q147" i="12"/>
  <c r="Q539" i="12"/>
  <c r="Q38" i="12"/>
  <c r="Q726" i="12"/>
  <c r="Q327" i="12"/>
  <c r="Q164" i="12"/>
  <c r="Q220" i="12"/>
  <c r="Q163" i="12"/>
  <c r="Q811" i="12"/>
  <c r="Q322" i="12"/>
  <c r="Q660" i="12"/>
</calcChain>
</file>

<file path=xl/sharedStrings.xml><?xml version="1.0" encoding="utf-8"?>
<sst xmlns="http://schemas.openxmlformats.org/spreadsheetml/2006/main" count="8196" uniqueCount="1996">
  <si>
    <t>Questions for CARB</t>
  </si>
  <si>
    <t xml:space="preserve">Additional information on the Mandatory Reporting Program can be found at:   </t>
  </si>
  <si>
    <t>EPE Information:</t>
  </si>
  <si>
    <t>https://www.arb.ca.gov/cc/capandtrade/allowanceallocation/edu-ng-allowancedistribution/electricity-allocation.xlsx</t>
  </si>
  <si>
    <t>Address</t>
  </si>
  <si>
    <t>Notes</t>
  </si>
  <si>
    <t>Facility_Unit_Name</t>
  </si>
  <si>
    <t>CEC_RPS_ID</t>
  </si>
  <si>
    <t>Primary_Fuel</t>
  </si>
  <si>
    <t>Share_Or_Oppposed_Fixed_Amount</t>
  </si>
  <si>
    <t>Emission Year</t>
  </si>
  <si>
    <t>Physical Generation Source Attributes</t>
  </si>
  <si>
    <t>EPE_ARB_ID</t>
  </si>
  <si>
    <t>Worksheet Key</t>
  </si>
  <si>
    <t>Each individual spreadsheet includes all of the required calculations and reporting fields for the individual emission source and subsection. Cells have been color coded to indicate where user inputs are required, and where intermediate and final results of calculations can be found. The following color coding has been used:</t>
  </si>
  <si>
    <t>Light green cells require user inputs. These inputs may be text or numerical, but are required for either reporting or execution of equations.</t>
  </si>
  <si>
    <t>White cells with red outline are locked and contain equation constants, or the results of inputs that have been automatically calculated by formula or macro.</t>
  </si>
  <si>
    <t>ARB ID#</t>
  </si>
  <si>
    <t>Generation Source ID Numbers</t>
  </si>
  <si>
    <t>State</t>
  </si>
  <si>
    <t>Cogen</t>
  </si>
  <si>
    <t>Feb1_Notes</t>
  </si>
  <si>
    <t>Updated</t>
  </si>
  <si>
    <t>MAG Energy Solutions, Inc. - EPE</t>
  </si>
  <si>
    <t>Morgan Stanley Capital Group Inc. - EPE</t>
  </si>
  <si>
    <t>PacifiCorp</t>
  </si>
  <si>
    <t>Shell Energy North America (US), L.P. - EPE</t>
  </si>
  <si>
    <t>Tacoma Power - ACS</t>
  </si>
  <si>
    <t>Vitol Inc. - EPE</t>
  </si>
  <si>
    <t>ARB ID</t>
  </si>
  <si>
    <t>EPE Name</t>
  </si>
  <si>
    <t>EDU Type (CTR)</t>
  </si>
  <si>
    <t>EPE Type All</t>
  </si>
  <si>
    <t>POU</t>
  </si>
  <si>
    <t>COOP</t>
  </si>
  <si>
    <t>IOU</t>
  </si>
  <si>
    <t>ESP</t>
  </si>
  <si>
    <t>Co-op</t>
  </si>
  <si>
    <t>CCA</t>
  </si>
  <si>
    <t>Marketer</t>
  </si>
  <si>
    <t>ACS</t>
  </si>
  <si>
    <t>Power Agency</t>
  </si>
  <si>
    <t>MJRP</t>
  </si>
  <si>
    <t>3 Phases Renewables - EPE</t>
  </si>
  <si>
    <t>Alameda Municipal Power - RSO</t>
  </si>
  <si>
    <t>Anza Electric Cooperative - RSO</t>
  </si>
  <si>
    <t>Apple Valley Choice Energy - RSO</t>
  </si>
  <si>
    <t>Arizona Electric Power Cooperative (AEPCo) - EPE</t>
  </si>
  <si>
    <t>Avista Utilities - EPE</t>
  </si>
  <si>
    <t>Azusa Light &amp; Water - EPE</t>
  </si>
  <si>
    <t>Bear Valley Electric Service - RSO</t>
  </si>
  <si>
    <t>Biggs Municipal Utilities - RSO</t>
  </si>
  <si>
    <t>Bonneville Power Administration (BPA) - ACS</t>
  </si>
  <si>
    <t>Bonneville Power Administration (BPA) - EPE</t>
  </si>
  <si>
    <t>Boston Energy Trading &amp; Marketing - EPE</t>
  </si>
  <si>
    <t>BP Energy Company - EPE</t>
  </si>
  <si>
    <t>Brookfield Renewable Trading &amp; Marketing LP - EPE</t>
  </si>
  <si>
    <t>Burbank Water &amp; Power - EPE</t>
  </si>
  <si>
    <t>CalEnergy LLC - EPE</t>
  </si>
  <si>
    <t>California Department of Water Resources (DWR) - EPE</t>
  </si>
  <si>
    <t>Calpine Corporation - EPE</t>
  </si>
  <si>
    <t>Calpine Energy Solutions, LLC - EPE</t>
  </si>
  <si>
    <t>Citigroup Energy Inc. - EPE</t>
  </si>
  <si>
    <t>Anaheim, City of PUD - EPE</t>
  </si>
  <si>
    <t>Banning, City of Electric Department - EPE</t>
  </si>
  <si>
    <t>Colton, City of - EPE</t>
  </si>
  <si>
    <t>Industry, City of - RSO</t>
  </si>
  <si>
    <t>Lancaster, City of - RSO</t>
  </si>
  <si>
    <t>Lompoc, City of - RSO</t>
  </si>
  <si>
    <t>Needles, City of - EPE</t>
  </si>
  <si>
    <t>Palo Alto, City of - RSO</t>
  </si>
  <si>
    <t>Riverside, City of Public Utilities - EPE</t>
  </si>
  <si>
    <t>Shasta Lake, City of - RSO</t>
  </si>
  <si>
    <t>Ukiah, City of Electric Utilities Division - RSO</t>
  </si>
  <si>
    <t>Clean Power Alliance (CPA) - EPE</t>
  </si>
  <si>
    <t>CleanPowerSF - RSO</t>
  </si>
  <si>
    <t>Commercial Energy of California - RSO</t>
  </si>
  <si>
    <t>Constellation NewEnergy, Inc. - EPE</t>
  </si>
  <si>
    <t>CWP Energy - EPE</t>
  </si>
  <si>
    <t>Direct Energy Business, LLC (fka Strategic Energy) - EPE</t>
  </si>
  <si>
    <t>DTE Energy Trading, Inc. - EPE</t>
  </si>
  <si>
    <t>Eastside Power Authority - RSO</t>
  </si>
  <si>
    <t>EDF Trading North America, LLC - EPE</t>
  </si>
  <si>
    <t>Gexa Energy California, LLC - RSO</t>
  </si>
  <si>
    <t>Glendale Water &amp; Power - EPE</t>
  </si>
  <si>
    <t>Gridley Electric Utility - RSO</t>
  </si>
  <si>
    <t>Guzman Energy - EPE</t>
  </si>
  <si>
    <t>Guzman Renewables Energy Partners - EPE</t>
  </si>
  <si>
    <t>Idaho Power - EPE</t>
  </si>
  <si>
    <t>Imperial Irrigation District (IID) - EPE</t>
  </si>
  <si>
    <t>J. Aron &amp; Company LLC - EPE</t>
  </si>
  <si>
    <t>Just Energy Solutions Inc. - RSO</t>
  </si>
  <si>
    <t>King City Community Power - RSO</t>
  </si>
  <si>
    <t>Kirkwood Meadows PUD Powerhouse - RSO</t>
  </si>
  <si>
    <t>La Rosita Power - EPE</t>
  </si>
  <si>
    <t>Lassen Municipal Utility District - RSO</t>
  </si>
  <si>
    <t>Lathrop Irrigation District - RSO</t>
  </si>
  <si>
    <t>Liberty Utilities (CalPeco Electric) LLC - EPE</t>
  </si>
  <si>
    <t>Lodi Electric Utility - RSO</t>
  </si>
  <si>
    <t>Los Angeles Department of Water &amp; Power (LADWP) - EPE</t>
  </si>
  <si>
    <t>Macquarie Energy LLC - EPE</t>
  </si>
  <si>
    <t>Merced Irrigation District - RSO</t>
  </si>
  <si>
    <t>Metropolitan Water District of Southern California (MWD) - EPE</t>
  </si>
  <si>
    <t>Modesto Irrigation District (MID) - EPE</t>
  </si>
  <si>
    <t>Moreno Valley Utility - RSO</t>
  </si>
  <si>
    <t>Nevada Power Company (dba NV Energy) - EPE</t>
  </si>
  <si>
    <t>Nextera Energy Marketing, LLC - EPE</t>
  </si>
  <si>
    <t>Northern California Power Agency (NCPA) - EPE</t>
  </si>
  <si>
    <t>Pacific Gas &amp; Electric Company (PG&amp;E) - EPE</t>
  </si>
  <si>
    <t>Pasadena Water &amp; Power - EPE</t>
  </si>
  <si>
    <t>Peninsula Clean Energy - RSO</t>
  </si>
  <si>
    <t>Pico Rivera Innovative Municipal Energy - RSO</t>
  </si>
  <si>
    <t>Pilot Power Group, LLC - RSO</t>
  </si>
  <si>
    <t>Pioneer Community Energy - RSO</t>
  </si>
  <si>
    <t>Plumas-Sierra REC - EPE</t>
  </si>
  <si>
    <t>Oakland, Port of - RSO</t>
  </si>
  <si>
    <t>Stockton, Port of - RSO</t>
  </si>
  <si>
    <t>Portland General Electric Company (PGE) - EPE</t>
  </si>
  <si>
    <t>Power and Water Resources Pooling Authority (PWRPA) - RSO</t>
  </si>
  <si>
    <t>Powerex Corp. - EPE</t>
  </si>
  <si>
    <t>Praxair Plainfield, Inc. - RSO</t>
  </si>
  <si>
    <t>Public Service Company of Colorado (PSCo) - EPE</t>
  </si>
  <si>
    <t>Public Service Company of New Mexico (PNM) - EPE</t>
  </si>
  <si>
    <t>Puget Sound Energy - EPE</t>
  </si>
  <si>
    <t>Rainbow Energy Marketing Corporation (REMC) - EPE</t>
  </si>
  <si>
    <t>Rancho Cucamonga Municipal Utility - EPE</t>
  </si>
  <si>
    <t>Rancho Mirage Energy Authority - RSO</t>
  </si>
  <si>
    <t>Redding Electric Utility - EPE</t>
  </si>
  <si>
    <t>Redwood Coast Energy Authority (RCEA) - EPE</t>
  </si>
  <si>
    <t>Roseville Electric - EPE</t>
  </si>
  <si>
    <t>Sacramento Municipal Utility District (SMUD) - EPE</t>
  </si>
  <si>
    <t>Salt River Project - EPE</t>
  </si>
  <si>
    <t>San Diego Gas &amp; Electric (SDG&amp;E) - EPE</t>
  </si>
  <si>
    <t>San Francisco Hetch Hetchy Water and Power (CCSF) - RSO</t>
  </si>
  <si>
    <t>San Jacinto Power - RSO</t>
  </si>
  <si>
    <t>Sempra Gas &amp; Power Marketing, LLC - EPE</t>
  </si>
  <si>
    <t>Sierra Pacific Power Company (dba NV Energy) - EPE</t>
  </si>
  <si>
    <t>Silicon Valley Clean Energy Authority (SVCEA) - RSO</t>
  </si>
  <si>
    <t>Sonoma Clean Power - RSO</t>
  </si>
  <si>
    <t>Southern California Edison (SCE) - EPE</t>
  </si>
  <si>
    <t>Sun Streams LLC - EPE</t>
  </si>
  <si>
    <t>Surprise Valley Electrification Corp. - RSO</t>
  </si>
  <si>
    <t>Tacoma Power - EPE</t>
  </si>
  <si>
    <t>TEC Energy Inc. - EPE</t>
  </si>
  <si>
    <t>Tenaska Power Services Co. - EPE</t>
  </si>
  <si>
    <t>Terra-Gen Dixie Valley, LLC - EPE</t>
  </si>
  <si>
    <t>The Regents of the University of California - RSO</t>
  </si>
  <si>
    <t>Tiger Natural Gas, Inc. - RSO</t>
  </si>
  <si>
    <t>TransAlta Energy Marketing (US), Inc. - EPE</t>
  </si>
  <si>
    <t>TransCanada Energy Sales Ltd. - EPE</t>
  </si>
  <si>
    <t>Truckee Donner PUD - EPE</t>
  </si>
  <si>
    <t>Turlock Irrigation District (TID) - EPE</t>
  </si>
  <si>
    <t>Twin Eagle Resource Management, LLC - EPE</t>
  </si>
  <si>
    <t>Valley Clean Energy Alliance (VCEA) - RSO</t>
  </si>
  <si>
    <t>Valley Electric Association (VEA) - EPE</t>
  </si>
  <si>
    <t>Vernon Public Utilities - EPE</t>
  </si>
  <si>
    <t>WAPA - Colorado River Storage Project (CRSP) - EPE</t>
  </si>
  <si>
    <t>WAPA - Sierra Nevada Region (SNR) - EPE</t>
  </si>
  <si>
    <r>
      <t xml:space="preserve">Entity type under Cap-and-Trade Program EDU Allowance Allocation </t>
    </r>
    <r>
      <rPr>
        <i/>
        <sz val="11"/>
        <rFont val="Calibri"/>
        <family val="2"/>
        <scheme val="minor"/>
      </rPr>
      <t>(if assigned)</t>
    </r>
    <r>
      <rPr>
        <b/>
        <sz val="11"/>
        <rFont val="Calibri"/>
        <family val="2"/>
        <scheme val="minor"/>
      </rPr>
      <t>:</t>
    </r>
  </si>
  <si>
    <t>Latitude</t>
  </si>
  <si>
    <t>Longitude</t>
  </si>
  <si>
    <t>N</t>
  </si>
  <si>
    <t>Hydro</t>
  </si>
  <si>
    <t>Canada</t>
  </si>
  <si>
    <t>Zeballos Lake Hydro (CAN)</t>
  </si>
  <si>
    <t>280 North 27th Drive, Yuma, AZ 85364</t>
  </si>
  <si>
    <t>Natural Gas</t>
  </si>
  <si>
    <t>AZ</t>
  </si>
  <si>
    <t>Yuma Cogen Associates</t>
  </si>
  <si>
    <t>7522 South Somerton Ave., Yuma, AZ 85364</t>
  </si>
  <si>
    <t>Yucca</t>
  </si>
  <si>
    <t>n/a, Hardin, MT 59034</t>
  </si>
  <si>
    <t>MT</t>
  </si>
  <si>
    <t>Yellowtail [Hydro]</t>
  </si>
  <si>
    <t>2215 N. Frontage Rosd, Billings, MT 59101</t>
  </si>
  <si>
    <t>Coal and coke</t>
  </si>
  <si>
    <t>Yellowstone Energy</t>
  </si>
  <si>
    <t>200 Yale Village Road, Amboy, WA 98601</t>
  </si>
  <si>
    <t>WA</t>
  </si>
  <si>
    <t>Yale [Hydro]</t>
  </si>
  <si>
    <t>48 Wyodak Road, Garner Lake Rt, Gillette, WY 82716</t>
  </si>
  <si>
    <t>Coal</t>
  </si>
  <si>
    <t>WY</t>
  </si>
  <si>
    <t>Wyodak</t>
  </si>
  <si>
    <t>5120 Wynoochee Valley Road, Montesano, WA 98520</t>
  </si>
  <si>
    <t>Tacoma</t>
  </si>
  <si>
    <t>Wynoochee River Project [Hydro]</t>
  </si>
  <si>
    <t>97415 Klondike Lane, Wasco, OR 97065</t>
  </si>
  <si>
    <t>AvanGrid Renewables, LLC</t>
  </si>
  <si>
    <t>Solar</t>
  </si>
  <si>
    <t>OR</t>
  </si>
  <si>
    <t>Wy'East Solar</t>
  </si>
  <si>
    <t>17017 Hwy 140, Dairy, OR 97625</t>
  </si>
  <si>
    <t>Woodline Solar</t>
  </si>
  <si>
    <t>729 Bone Road, Idaho Falls, ID 83401</t>
  </si>
  <si>
    <t>Eligible</t>
  </si>
  <si>
    <t>Wind</t>
  </si>
  <si>
    <t>ID</t>
  </si>
  <si>
    <t>Wolverine Creek [Wind]</t>
  </si>
  <si>
    <t>S-14 and Hwy 97, Goldendale, WA 98620</t>
  </si>
  <si>
    <t>Windy Point/Flats - Phase 1 (Tuolumne Wind Project)</t>
  </si>
  <si>
    <t>24 Stringstreet Rd, Centerville, WA 98613</t>
  </si>
  <si>
    <t>Windy Flats Wind</t>
  </si>
  <si>
    <t>Winchie Creek Hydro (CAN)</t>
  </si>
  <si>
    <t>71010 Highway 74, Lone, OR 97843</t>
  </si>
  <si>
    <t>Willow Creek Wind</t>
  </si>
  <si>
    <t>25901 Vantage Hwy, Ellensburg, WA 98926</t>
  </si>
  <si>
    <t>Wild Horse Wind</t>
  </si>
  <si>
    <t>4930 Brown Rd, Blaine, WA 98230</t>
  </si>
  <si>
    <t>Whitehorn Generating Station</t>
  </si>
  <si>
    <t>1131 Dot Road, Roosevelt, WA 99356</t>
  </si>
  <si>
    <t>White Creek Wind</t>
  </si>
  <si>
    <t>4520 East South St., Hastings, NE 68902</t>
  </si>
  <si>
    <t>NE</t>
  </si>
  <si>
    <t>Whelan Energy Center</t>
  </si>
  <si>
    <t>73501 Blalock Canyon Road, Arlington, OR 97812</t>
  </si>
  <si>
    <t>Wheat Field Wind</t>
  </si>
  <si>
    <t>Powerex</t>
  </si>
  <si>
    <t>Whatshan Hydroelectric Generation Facility (CAN)</t>
  </si>
  <si>
    <t>3401 Industrial Way, Longview, WA 98632</t>
  </si>
  <si>
    <t>Biomass</t>
  </si>
  <si>
    <t>Westside - Klamath River [Hydro]</t>
  </si>
  <si>
    <t>801 East Portland Ave, Tacoma, WA 98421</t>
  </si>
  <si>
    <t>WestRock - Tacoma (fka Simpson Biomass)</t>
  </si>
  <si>
    <t>5935 West 4700 South, West Valley City, UT 84118</t>
  </si>
  <si>
    <t>UT</t>
  </si>
  <si>
    <t>West Valley Generation Project</t>
  </si>
  <si>
    <t>4606 West Hadley, Phoenix, AZ 85043</t>
  </si>
  <si>
    <t>Arizona Public Service</t>
  </si>
  <si>
    <t>West Phoenix</t>
  </si>
  <si>
    <t>1 Mi E. of South Weber on I84, South Weber, UT 84403</t>
  </si>
  <si>
    <t>Weber Hydro</t>
  </si>
  <si>
    <t>Landfill Gas</t>
  </si>
  <si>
    <t>Weber County Landfill</t>
  </si>
  <si>
    <t>28821 Madison Road, Echo, OR 97826</t>
  </si>
  <si>
    <t>Ward Butte Wind</t>
  </si>
  <si>
    <t>Waneta Hydroelectric Generation Facility (CAN)</t>
  </si>
  <si>
    <t>Waneta Dam Expansion (CAN)</t>
  </si>
  <si>
    <t>Walter Hardman Hydroelectric Generation Facility (CAN)</t>
  </si>
  <si>
    <t>Wallowa Lake Hwy, Joseph, OR 97846</t>
  </si>
  <si>
    <t>Wallowa Falls [Hydro]</t>
  </si>
  <si>
    <t>Walden North Hydro (CAN)</t>
  </si>
  <si>
    <t>Wahleach Hydroelectric Generation Facility (CAN)</t>
  </si>
  <si>
    <t>Wagon Trail [Wind]</t>
  </si>
  <si>
    <t>Geothermal (Open System)</t>
  </si>
  <si>
    <t>NV</t>
  </si>
  <si>
    <t>Wabuska [Geothermal]</t>
  </si>
  <si>
    <t>7021 Oak Creek Rd, Mojave, CA 93501</t>
  </si>
  <si>
    <t>Voyager Wind II, LLC</t>
  </si>
  <si>
    <t>CA</t>
  </si>
  <si>
    <t>Voyager Wind II</t>
  </si>
  <si>
    <t>Volcano Creek Hydro (CAN)</t>
  </si>
  <si>
    <t>Viva Naughton Hydro</t>
  </si>
  <si>
    <t>145 W. 1400 N, Gunlock, UT 84733</t>
  </si>
  <si>
    <t>Waste heat</t>
  </si>
  <si>
    <t>Veyo Heat Recovery Project [Waste heat]</t>
  </si>
  <si>
    <t>Veyo Dam</t>
  </si>
  <si>
    <t>30821 Vantage Highway, Ellensburg, WA 98926</t>
  </si>
  <si>
    <t>Vantage Wind</t>
  </si>
  <si>
    <t>82108 Gerking Flat Road, Athena, OR 97813</t>
  </si>
  <si>
    <t>Vancouver Landfill Gas Utilization (CAN)</t>
  </si>
  <si>
    <t>2200 North, Parowan, UT 84761</t>
  </si>
  <si>
    <t>Utah Red Hills Renewable Park (Solar)</t>
  </si>
  <si>
    <t>Upper Stave River Hydro (CAN)</t>
  </si>
  <si>
    <t>Upper Mamquam Hydro (CAN)</t>
  </si>
  <si>
    <t>Upper Lillooet River Hydro (CAN)</t>
  </si>
  <si>
    <t>508 N Post Street, Spokane, WA 99201</t>
  </si>
  <si>
    <t>Upper Falls Hydro</t>
  </si>
  <si>
    <t>Upper Clowhom Hydro (CAN)</t>
  </si>
  <si>
    <t>Upper Bear Hydro (CAN)</t>
  </si>
  <si>
    <t>46110 E Main St, Concrete, WA 98237</t>
  </si>
  <si>
    <t>Upper Baker [Hydro]</t>
  </si>
  <si>
    <t>Unspecified</t>
  </si>
  <si>
    <t>Unspecified, Retail Provider Replacement Power [§95111(c)(3)(C)(2)]</t>
  </si>
  <si>
    <t>Unspecified CAISO Sales</t>
  </si>
  <si>
    <t>Tyson Creek Hydro (CAN)</t>
  </si>
  <si>
    <t>581 Mill Creek Road, Walla Walla, WA 99362</t>
  </si>
  <si>
    <t>Twin Reservoirs (City of Walla Walla) [Hydro]</t>
  </si>
  <si>
    <t>31965 county Road, Lamar, CO 81052</t>
  </si>
  <si>
    <t>CO</t>
  </si>
  <si>
    <t>Twin Buttes [Wind]</t>
  </si>
  <si>
    <t>Turquoise Liberty ProjectCo LLC</t>
  </si>
  <si>
    <t>Turquoise Liberty Solar - Phase 1</t>
  </si>
  <si>
    <t>22330 Drazil Rd, Malin, OR 97632</t>
  </si>
  <si>
    <t>Turkey Hill Solar (OR Solar 3)</t>
  </si>
  <si>
    <t>17017 Alpine Road West, Fallon, NV 89406</t>
  </si>
  <si>
    <t>Geothermal (Closed System)</t>
  </si>
  <si>
    <t>Tungsten Mountain Geothermal</t>
  </si>
  <si>
    <t>9500 S Hwy 97, Redmond, OR 97756</t>
  </si>
  <si>
    <t>Tumbleweed Solar</t>
  </si>
  <si>
    <t>100 Blue Norther Lane, Dayton, WA 99328</t>
  </si>
  <si>
    <t>Tucannon River Wind</t>
  </si>
  <si>
    <t>450 TS Power Plant Road, Battle Mountain, NV 89820</t>
  </si>
  <si>
    <t>TS Power Plant</t>
  </si>
  <si>
    <t>Tretheway Creek Hydro (CAN)</t>
  </si>
  <si>
    <t>10873 S Highway 111, South Jordan, UT 84095</t>
  </si>
  <si>
    <t>Trans-Jordan Generating Station (Landfill Gas)</t>
  </si>
  <si>
    <t>913 Big Hanaford Rd., Centralia, WA 98531</t>
  </si>
  <si>
    <t>Transalta Centralia Generation</t>
  </si>
  <si>
    <t>849 St. HWY 95, Glenrock, WY 82637</t>
  </si>
  <si>
    <t>Top of the World [Wind]</t>
  </si>
  <si>
    <t>1 Tooele Army Depot, Bldg 1510, Tooele, UT 84074</t>
  </si>
  <si>
    <t>Tooele Army Depot [Wind]</t>
  </si>
  <si>
    <t>Y</t>
  </si>
  <si>
    <t>Tolko Kelowna Cogen [Biomass] (CAN)</t>
  </si>
  <si>
    <t>Toketee Falls &amp; Hwy 138, Idleyld Park, OR 97447</t>
  </si>
  <si>
    <t>Toketee Falls [Hydro]</t>
  </si>
  <si>
    <t>34582 Highway 12, Rimrock, WA 98937</t>
  </si>
  <si>
    <t>Tieton Dam Hydro</t>
  </si>
  <si>
    <t>71502 Threemile Canyon Road, Boardman, OR 97818</t>
  </si>
  <si>
    <t>Threemile Canyon Wind</t>
  </si>
  <si>
    <t>75906 Threemile Road, Boardman, OR 97818</t>
  </si>
  <si>
    <t>Digester Gas</t>
  </si>
  <si>
    <t>Threemile Canyon Biodigester</t>
  </si>
  <si>
    <t>7856 N. Lund Highway, Cedar City, UT 84721</t>
  </si>
  <si>
    <t>Three Peaks Solar</t>
  </si>
  <si>
    <t>1610 Maiden Lane, Thompson Falls, MT 59873</t>
  </si>
  <si>
    <t>Thompson Falls Dam</t>
  </si>
  <si>
    <t>7966 West Southside Rd, Milford, UT 84751</t>
  </si>
  <si>
    <t>Thermo No. 1 Geothermal (Raser Technologies)</t>
  </si>
  <si>
    <t>3545 Bret Clodfelter Way, The Dalles, OR 97058</t>
  </si>
  <si>
    <t>BPA</t>
  </si>
  <si>
    <t>The Dalles [Hydro]</t>
  </si>
  <si>
    <t>Thayn Ranch Hydro</t>
  </si>
  <si>
    <t>474 West, 900 North, Salt Lake City, UT 84103</t>
  </si>
  <si>
    <t>Tesoro Refining &amp; Marketing Co.</t>
  </si>
  <si>
    <t>#1 Dixie Valley Rd, Fallon, NV 89406</t>
  </si>
  <si>
    <t>Terra-Gen Dixie Valley [Geothermal]</t>
  </si>
  <si>
    <t>Mexico</t>
  </si>
  <si>
    <t>Termoelectrica de Mexicali (MEX)</t>
  </si>
  <si>
    <t>20 Miles west of Green River,, Green River, WY 82935</t>
  </si>
  <si>
    <t>Tata Chemicals Green River Facility</t>
  </si>
  <si>
    <t>Various</t>
  </si>
  <si>
    <t>Multiple</t>
  </si>
  <si>
    <t>Hwy 503, 2 Mi E of Cougar, Cougar, WA 98616</t>
  </si>
  <si>
    <t>Swift No. 2 [Hydro] (Cowlitz PUD)</t>
  </si>
  <si>
    <t>Rd 91013 at Swift Creek Res., Cougar, WA 98616</t>
  </si>
  <si>
    <t>Swift No. 1 [Hydro]</t>
  </si>
  <si>
    <t>2nd and Monroe St, Afton, WY 83110</t>
  </si>
  <si>
    <t>Swift Creek Hydro (Lower Valley Energy)</t>
  </si>
  <si>
    <t>7500 Highway 372, Green River   , WY 82935</t>
  </si>
  <si>
    <t>Sweetwater Solar</t>
  </si>
  <si>
    <t>Swalley Irrigation District [Hydro]</t>
  </si>
  <si>
    <t>#1 Power Plant Road, Sunnyside, UT 84539</t>
  </si>
  <si>
    <t>Sunnyside Cogen Associates</t>
  </si>
  <si>
    <t>SunMine Solar (CAN)</t>
  </si>
  <si>
    <t>2060 Sundance Road, Casa Grande, AZ 85228</t>
  </si>
  <si>
    <t>Sundance</t>
  </si>
  <si>
    <t>Sun Streams [Solar]</t>
  </si>
  <si>
    <t>6360 Vegas Valley Drive, Las Vegas, NV 89142</t>
  </si>
  <si>
    <t>Sun Peak Generating Station</t>
  </si>
  <si>
    <t>29313 Pinto Ridge Road NE, Coulee City, WA 99115</t>
  </si>
  <si>
    <t>Summer Falls Power Plant Hydro</t>
  </si>
  <si>
    <t>1340 Thompson Lane, Sumas, WA 98295</t>
  </si>
  <si>
    <t>Sumas Power Plant</t>
  </si>
  <si>
    <t>Strathcona Hydroelectric Generation Facility (CAN)</t>
  </si>
  <si>
    <t>Stotz Southern Generation [Digester Gas]</t>
  </si>
  <si>
    <t>2A Eder Road, Reed Point, MT 59069</t>
  </si>
  <si>
    <t>Pattern Energy</t>
  </si>
  <si>
    <t>Stillwater Wind</t>
  </si>
  <si>
    <t>4785 Lawrence Lane, Fallon, NV 89406</t>
  </si>
  <si>
    <t>Stillwater II [Geothermal]</t>
  </si>
  <si>
    <t>1010 Power Plant Dr, Reno, NV 89521</t>
  </si>
  <si>
    <t>Steamboat III [Geothermal]</t>
  </si>
  <si>
    <t>Steamboat II [Geothermal]</t>
  </si>
  <si>
    <t>20590 Wedge Parkway, Reno, NV 89521</t>
  </si>
  <si>
    <t>Not Eligible</t>
  </si>
  <si>
    <t>Steamboat Hills Geothermal</t>
  </si>
  <si>
    <t>1010 Power Plant Drive, Reno, NV 89521</t>
  </si>
  <si>
    <t>Steamboat 1A [Geothermal]</t>
  </si>
  <si>
    <t>Stave Falls LMS Hydroelectric Generation Facility (CAN)</t>
  </si>
  <si>
    <t>98536 Klondike Lane, Wasco, OR 97065</t>
  </si>
  <si>
    <t>Star Point [Wind]</t>
  </si>
  <si>
    <t>E. Big Cottonwood Canyon Road, Salt Lake City, UT 84121</t>
  </si>
  <si>
    <t>Stairs [Hydro]</t>
  </si>
  <si>
    <t>Stahlbush Island Farms [Digester Gas]</t>
  </si>
  <si>
    <t>St Anthony Hydro</t>
  </si>
  <si>
    <t>Squamish Power Hydro (CAN)</t>
  </si>
  <si>
    <t>County Road #4162, Springerville, AZ 85938</t>
  </si>
  <si>
    <t>Springerville Generating Station</t>
  </si>
  <si>
    <t>1212 SR 893, Ely, NV 89301</t>
  </si>
  <si>
    <t>Spring Valley Wind</t>
  </si>
  <si>
    <t>28191 CR 74, Peetz, CO 80747</t>
  </si>
  <si>
    <t>Spring Canyon [Wind]</t>
  </si>
  <si>
    <t>Spillamacheen Hydroelectric Generation Facility (CAN)</t>
  </si>
  <si>
    <t>2876 Gomex Rd, Spanish Fork, UT 84660</t>
  </si>
  <si>
    <t>Spanish Fork Wind 2</t>
  </si>
  <si>
    <t>South Sutton Creek Hydro (CAN)</t>
  </si>
  <si>
    <t>3779 Courtwright Rd., Mohave Valley, AZ 86440</t>
  </si>
  <si>
    <t>South Point Energy Center</t>
  </si>
  <si>
    <t>5300 S &amp; 1600 W, Milford, UT 84751</t>
  </si>
  <si>
    <t>South Milford Solar</t>
  </si>
  <si>
    <t>South Cranberry Creek Hydro (CAN)</t>
  </si>
  <si>
    <t>Soo River Hydro (CAN)</t>
  </si>
  <si>
    <t>Solwatt (Phase II) [Solar]</t>
  </si>
  <si>
    <t>Solwatt (Phase I) [Solar]</t>
  </si>
  <si>
    <t>Nfd 011, Idleyld Park, OR 97447</t>
  </si>
  <si>
    <t>Soda Springs [Hydro]</t>
  </si>
  <si>
    <t>Soda Lake Geothermal No. I &amp; II</t>
  </si>
  <si>
    <t>1579 Soda Power Plant Road, Soda Springs, ID 83276</t>
  </si>
  <si>
    <t>Soda [Hydro]</t>
  </si>
  <si>
    <t>37820 SE 69th St., Snoqualmie, WA 98065</t>
  </si>
  <si>
    <t>Snoqualmie [Hydro]</t>
  </si>
  <si>
    <t>Snake Creek Drive, Midway, UT 84049</t>
  </si>
  <si>
    <t>Snake Creek [Hydro]</t>
  </si>
  <si>
    <t>22176 Westside Road, Bonners Ferry, ID 83853</t>
  </si>
  <si>
    <t>Smith Creek Hydro</t>
  </si>
  <si>
    <t>Smith Falls Hydro</t>
  </si>
  <si>
    <t>Nfd 010 Road, Idleyld Park, OR 97447</t>
  </si>
  <si>
    <t>Slide Creek [Hydro]</t>
  </si>
  <si>
    <t>3 Mile West on LaMoine Rd, Lakehead, CA 96051</t>
  </si>
  <si>
    <t>Slate Creek [Hydro]</t>
  </si>
  <si>
    <t>Skookumchuck Power Project (Pulp Mill) (CAN)</t>
  </si>
  <si>
    <t>Skookum Power (aka Mamquam Skookum) [Hydro] (CAN)</t>
  </si>
  <si>
    <t>61545 Brookswood Blvd, Bend, OR 97702</t>
  </si>
  <si>
    <t>Siphon [Hydro]</t>
  </si>
  <si>
    <t>515 S Hwy 430, Rock Springs, WY 82901</t>
  </si>
  <si>
    <t>Simplot Phosphates</t>
  </si>
  <si>
    <t>16725 Simco Road, Mountain Home, ID 83647</t>
  </si>
  <si>
    <t>Simcoe Solar</t>
  </si>
  <si>
    <t>Silversmith Power &amp; Light [Hydro] (CAN)</t>
  </si>
  <si>
    <t>15111 Apex Power Parkway, North Las Vegas, NV 89124</t>
  </si>
  <si>
    <t>Silverhawk Station</t>
  </si>
  <si>
    <t>14654 Ovenell Rd, Mt Vernon, WA 98273</t>
  </si>
  <si>
    <t>33 miles northeast of Kemmerer, Kemmerer, WY 83101</t>
  </si>
  <si>
    <t>Shute Creek</t>
  </si>
  <si>
    <t>Shuswap Hydroelectric Generation Facility (CAN)</t>
  </si>
  <si>
    <t>Shinish Creek Wind (CAN)</t>
  </si>
  <si>
    <t>Shiloh Warm Springs Ranch [Hydro]</t>
  </si>
  <si>
    <t>Seven Mile Hydroelectric Generation Facility (CAN)</t>
  </si>
  <si>
    <t>3 Miles NW of Medicine Bow, Medicine Bow, WY 82329</t>
  </si>
  <si>
    <t>Seven Mile Hill II [Wind]</t>
  </si>
  <si>
    <t>Seven Mile Hill I [Wind]</t>
  </si>
  <si>
    <t>Seton Hydroelectric Generation Facility (CAN)</t>
  </si>
  <si>
    <t>29650 E Enid Road, Eugene, OR 97440</t>
  </si>
  <si>
    <t>Municipal Solid Waste (MSW)</t>
  </si>
  <si>
    <t>Seegen (MSW) (CAN)</t>
  </si>
  <si>
    <t>Seaton Creek Hydro (Homestead) (CAN)</t>
  </si>
  <si>
    <t>Waste Heat</t>
  </si>
  <si>
    <t>Savona ERG [Waste Heat] (CAN)</t>
  </si>
  <si>
    <t>Santiam Water Control District [Hydro]</t>
  </si>
  <si>
    <t>1005 S. Val Vista Drive, Gilbert, AZ 85296</t>
  </si>
  <si>
    <t>Santan Generating Station</t>
  </si>
  <si>
    <t>Sand Ranch Wind Farm</t>
  </si>
  <si>
    <t>Sand Cove [Hydro]</t>
  </si>
  <si>
    <t>NM</t>
  </si>
  <si>
    <t>PO Box 135, Gerlach, NV 89412</t>
  </si>
  <si>
    <t>San Emidio Project [Geothermal]</t>
  </si>
  <si>
    <t>6059 Salt Wells Road, Fallon, NV 89406</t>
  </si>
  <si>
    <t>Salt Wells Geothermal</t>
  </si>
  <si>
    <t>Salmon Inlet (Sechelt Creek) Hydro (CAN)</t>
  </si>
  <si>
    <t>Sakwi Creek Hydro (CAN)</t>
  </si>
  <si>
    <t>Mail Post 228, Red Rock, AZ 85245</t>
  </si>
  <si>
    <t>Saguaro</t>
  </si>
  <si>
    <t>Sage Solar III</t>
  </si>
  <si>
    <t>Sage Solar II</t>
  </si>
  <si>
    <t>Sage Solar I</t>
  </si>
  <si>
    <t>Rutherford Creek Hydro (CAN)</t>
  </si>
  <si>
    <t>Ruskin Hydroelectric Generation Facility (CAN)</t>
  </si>
  <si>
    <t>n/a, Yakima, WA 98901</t>
  </si>
  <si>
    <t>Roza [Hydro]</t>
  </si>
  <si>
    <t>Roush Hydro</t>
  </si>
  <si>
    <t>726 SW Lower Bend Rd, Madras, OR 97741</t>
  </si>
  <si>
    <t>Round Butte Hydro</t>
  </si>
  <si>
    <t>500 Newhalem Street, Rockport, WA 98283</t>
  </si>
  <si>
    <t>Ross Dam</t>
  </si>
  <si>
    <t>384 McClain West Avenue, Roseburg, OR 97470</t>
  </si>
  <si>
    <t>Roseburg LFG Energy [Landfill Gas]</t>
  </si>
  <si>
    <t>98 Mill Street, Weed, CA 96094</t>
  </si>
  <si>
    <t>Roseburg Forest Products - (Weed Cogen)</t>
  </si>
  <si>
    <t>10525 Old Highway 99 South, Dillard, OR 97432</t>
  </si>
  <si>
    <t>Roseburg Forest Products - (Dillard Cogen)</t>
  </si>
  <si>
    <t>1028 - 55 Ranch Road, Glenrock, WY 82637</t>
  </si>
  <si>
    <t>Rolling Hills [Wind]</t>
  </si>
  <si>
    <t>3020 Dosewallips road, Brinnon, WA 98320</t>
  </si>
  <si>
    <t>Rocky Brook [Hydro]</t>
  </si>
  <si>
    <t>Robson Valley (Ptarmigan Creek - RBV) [Hydro] (CAN)</t>
  </si>
  <si>
    <t>13469 SW Highway 18, McMinnville, OR 97128</t>
  </si>
  <si>
    <t>Riverbend Renewable Energy Facility [Landfill Gas]</t>
  </si>
  <si>
    <t>5201 N W Lower River Road, Vancouver, WA 98660</t>
  </si>
  <si>
    <t>River Road Generating Plant (Clark County PUD)</t>
  </si>
  <si>
    <t>669 Rim Road, Kevin, MT 59454</t>
  </si>
  <si>
    <t>Rim Rock Wind (Naturener)</t>
  </si>
  <si>
    <t>Richard Burdette Power Plant [Geothermal]</t>
  </si>
  <si>
    <t>Revelstoke Hydroelectric Generation Facility (CAN)</t>
  </si>
  <si>
    <t>Res-AG Oak Lea [Digester Gas]</t>
  </si>
  <si>
    <t>401 Red Mesa Road, Seboyeta, NM 87014</t>
  </si>
  <si>
    <t>Red Mesa Wind</t>
  </si>
  <si>
    <t>11600 South 363 rd Ave., Arlington, AZ 85322</t>
  </si>
  <si>
    <t>Red Hawk Power Station CC Natural Gas</t>
  </si>
  <si>
    <t>Rawlins Field Office Wind Turbine (BLM)</t>
  </si>
  <si>
    <t>2700 East  Co. Rd. 82, Wellington, CO 80549</t>
  </si>
  <si>
    <t>Rawhide Unit</t>
  </si>
  <si>
    <t>9600 Blacksmith Flat Rd., Foresthill, CA 95631</t>
  </si>
  <si>
    <t>Ralston Hydro</t>
  </si>
  <si>
    <t>Raging River 1 Small Hydro (CAN)</t>
  </si>
  <si>
    <t>2960 South 2100 East, Malta, ID 83342</t>
  </si>
  <si>
    <t>IPCOGEN</t>
  </si>
  <si>
    <t>Raft River Geothermal - GE 1</t>
  </si>
  <si>
    <t>White Trail Road, Quincy, WA 98848</t>
  </si>
  <si>
    <t>Quincy Chute [Hydro]</t>
  </si>
  <si>
    <t>8530 West Hwy 56, Cedar City, UT 84721</t>
  </si>
  <si>
    <t>Quichapa 3 Solar</t>
  </si>
  <si>
    <t>6502 West 600 South, Cedar City, UT 84720</t>
  </si>
  <si>
    <t>Quichapa 2 Solar</t>
  </si>
  <si>
    <t>1252 South 7700 West, Cedar City, UT 84720</t>
  </si>
  <si>
    <t>Quichapa 1 Solar</t>
  </si>
  <si>
    <t>Quality Wind (CAN)</t>
  </si>
  <si>
    <t>Puntledge Hydroelectric Generation Facility (CAN)</t>
  </si>
  <si>
    <t>111 Mill Creek Drive, Prospect, OR 97536</t>
  </si>
  <si>
    <t>Prospect 4 [Hydro]</t>
  </si>
  <si>
    <t>Roque River National Forrest, Prospect, OR 97536</t>
  </si>
  <si>
    <t>Prospect 3 [Hydro]</t>
  </si>
  <si>
    <t>Prospect 2 [Hydro]</t>
  </si>
  <si>
    <t>Prospect 1 [Hydro]</t>
  </si>
  <si>
    <t>Prince Rupert Generating Station (CAN)</t>
  </si>
  <si>
    <t>Preston City Hydro</t>
  </si>
  <si>
    <t>Garden Road, American Falls, ID 83211</t>
  </si>
  <si>
    <t>Power County South [Wind]</t>
  </si>
  <si>
    <t>Power County North [Wind]</t>
  </si>
  <si>
    <t>Powell River Generation (Catalyst Paper) (CAN)</t>
  </si>
  <si>
    <t>Powell Butte Solar</t>
  </si>
  <si>
    <t>SR 262, Moses Lake, WA 98837</t>
  </si>
  <si>
    <t>Potholes East Canal Headworks Powerplant [Hydro]</t>
  </si>
  <si>
    <t>9440 Sagemoor Road, Pasco, WA 99301</t>
  </si>
  <si>
    <t>Potholes East Canal 66.0 Hydro</t>
  </si>
  <si>
    <t>1091 W 4th Ave., Post Falls, ID 83854</t>
  </si>
  <si>
    <t>Post Falls Hydro</t>
  </si>
  <si>
    <t>Portneuf River Hydro</t>
  </si>
  <si>
    <t>Portland, City of [Hydro]</t>
  </si>
  <si>
    <t>81566 Kallunki Rd, Clatskanie, OR 97016</t>
  </si>
  <si>
    <t>Port Westward 2</t>
  </si>
  <si>
    <t>Port Westward 1</t>
  </si>
  <si>
    <t>3287 Divide Rd, Evanston, WY 82930</t>
  </si>
  <si>
    <t>Pleasant Valley Wind</t>
  </si>
  <si>
    <t>619 Mormon Canyon Road, Glenrock, WY 82637</t>
  </si>
  <si>
    <t>1218 12th Street, Ogden, UT 84404</t>
  </si>
  <si>
    <t>Pioneer [Hydro]</t>
  </si>
  <si>
    <t>Pingston Creek Hydro (CAN)</t>
  </si>
  <si>
    <t>PGP Bio Energy Project [Biomass] (CAN)</t>
  </si>
  <si>
    <t>8410  Espee Road, Williams, AZ 86046</t>
  </si>
  <si>
    <t>Perrin Ranch Wind</t>
  </si>
  <si>
    <t>Pennask Wind (CAN)</t>
  </si>
  <si>
    <t>4133 NW Pelton Dam Rd, Madras, OR 97741</t>
  </si>
  <si>
    <t>Pelton Round Butte [Hydro]</t>
  </si>
  <si>
    <t>9500 County Rd. 78, Peetz, CO 80747</t>
  </si>
  <si>
    <t>Peetz Table Wind</t>
  </si>
  <si>
    <t>74623 Rhea Road, Wasco, OR 97812</t>
  </si>
  <si>
    <t>Pebble Springs [Wind]</t>
  </si>
  <si>
    <t>Peace Canyon Hydroelectric Generation Facility (CAN)</t>
  </si>
  <si>
    <t>1920 W 8900 W, Filmore, UT 84631</t>
  </si>
  <si>
    <t>Pavant Solar III</t>
  </si>
  <si>
    <t>1330 West 8900 North Street, Fillmore, UT 84631</t>
  </si>
  <si>
    <t>Pavant Solar II</t>
  </si>
  <si>
    <t>1325 W 8900 N, Fillmore, UT 84631</t>
  </si>
  <si>
    <t>Pavant Solar I</t>
  </si>
  <si>
    <t>Paul Luckey [Hydro]</t>
  </si>
  <si>
    <t>17388 Patua Road, Hazen, NV 89408</t>
  </si>
  <si>
    <t>Patua Solar</t>
  </si>
  <si>
    <t>Patua Geothermal</t>
  </si>
  <si>
    <t>n/a, Parker, CA 92267</t>
  </si>
  <si>
    <t>Parker-Davis Project [Hydro]</t>
  </si>
  <si>
    <t>Paris Dam Hydro (CAN)</t>
  </si>
  <si>
    <t>Paris Creek Hydro</t>
  </si>
  <si>
    <t>1171 Baird Road, Oakesdale, WA 99170</t>
  </si>
  <si>
    <t>Palouse Wind</t>
  </si>
  <si>
    <t>Wintersburg Road, Wintersburg, AZ 85036</t>
  </si>
  <si>
    <t>Nuclear</t>
  </si>
  <si>
    <t>Palo Verde Nuclear</t>
  </si>
  <si>
    <t>n/a, Palisades, ID 83428</t>
  </si>
  <si>
    <t>Palisades [Hydro]</t>
  </si>
  <si>
    <t>38650 Highway 31, Paisley, OR 97636</t>
  </si>
  <si>
    <t>Geothermal</t>
  </si>
  <si>
    <t>Paisley Geothermal</t>
  </si>
  <si>
    <t>179 Powerhouse Road, Packwood, WA 98361</t>
  </si>
  <si>
    <t>Packwood [Hydro]</t>
  </si>
  <si>
    <t>Pacific Canyon Wind</t>
  </si>
  <si>
    <t>OR Highway 86 at the Snake R., Oxbow, OR 97840</t>
  </si>
  <si>
    <t>Oxbow (Oregon) [Hydro]</t>
  </si>
  <si>
    <t>Oregon Trail Wind Farm</t>
  </si>
  <si>
    <t>3452 SW Jefferson Way, Corvallis, OR 97331</t>
  </si>
  <si>
    <t>Oregon State University</t>
  </si>
  <si>
    <t>Oregon Solar Incentive Program (OSIP)</t>
  </si>
  <si>
    <t>Oregon Institute of Technology [Geothermal]</t>
  </si>
  <si>
    <t>6250 Dry Creek Road, Eagle Point, OR 97524</t>
  </si>
  <si>
    <t>Oregon Environmental Industries [Landfill Gas]</t>
  </si>
  <si>
    <t>E. Orchard Ranch Ln, Orchard, ID 83650</t>
  </si>
  <si>
    <t>Orchard Ranch Solar</t>
  </si>
  <si>
    <t>12731 Orchard Ave, Yakima, WA 98908</t>
  </si>
  <si>
    <t>Orchard Avenue 1 (Yakima-Tieton ID) [Hydro]</t>
  </si>
  <si>
    <t>Lasalle Lane, Culver, OR 97734</t>
  </si>
  <si>
    <t>Opal Springs (Deschutes Valley Water District) [Hydro]</t>
  </si>
  <si>
    <t>Oneida Narrows Road, Riverdale, ID 83263</t>
  </si>
  <si>
    <t>Oneida [Hydro]</t>
  </si>
  <si>
    <t>60965 Highway 140 E, Bly, OR 97622</t>
  </si>
  <si>
    <t>Old Mill Solar</t>
  </si>
  <si>
    <t>Lahontan Dam, Fallon, NV 89406</t>
  </si>
  <si>
    <t>Old Lahontan Hydro</t>
  </si>
  <si>
    <t>Odell Creek [Hydro]</t>
  </si>
  <si>
    <t>1500 East University, Tempe, AZ 85281</t>
  </si>
  <si>
    <t>Ocotillo</t>
  </si>
  <si>
    <t>O.J. Power Company [Hydro]</t>
  </si>
  <si>
    <t>NWE Williams Lake WW [Biomass] (CAN)</t>
  </si>
  <si>
    <t>84 Avista Power Road, Noxon, MT 59853</t>
  </si>
  <si>
    <t>Noxon Rapids [Hydro]</t>
  </si>
  <si>
    <t>4801 NW N Ave., Pendleton, OR 97801</t>
  </si>
  <si>
    <t>NorWest Energy 9 (Pendleton) [Solar]</t>
  </si>
  <si>
    <t>5842 McLoughlin Dr, Central Point, OR 97502</t>
  </si>
  <si>
    <t>NorWest Energy 7 (Eagle Point) [Solar]</t>
  </si>
  <si>
    <t>35754 McCartie Lane, Bonanza, OR 97623</t>
  </si>
  <si>
    <t>NorWest Energy 4 (Bonanza) [Solar]</t>
  </si>
  <si>
    <t>21850 Neff Rd., Bend, OR 97701</t>
  </si>
  <si>
    <t>NorWest Energy 2 (Neff) [Solar]</t>
  </si>
  <si>
    <t>Northwood Green Power Project (Canfor Pulp) (CAN)</t>
  </si>
  <si>
    <t>Northwest Stave River Hydro (CAN)</t>
  </si>
  <si>
    <t>9500 County Road 78, Peetz, CO 80747</t>
  </si>
  <si>
    <t>Northern Colorado Wind II</t>
  </si>
  <si>
    <t>Northern Colorado Wind I</t>
  </si>
  <si>
    <t>I 80 Stonehouse Exit, Valmy, NV 89438</t>
  </si>
  <si>
    <t>North Valmy Station</t>
  </si>
  <si>
    <t>Outside of Bly, Oregon, Bly, OR 97622</t>
  </si>
  <si>
    <t>North Fork Sprague [Hydro]</t>
  </si>
  <si>
    <t>46502 Mountain Highway East, La Grande, WA 98348</t>
  </si>
  <si>
    <t>Nisqually River Project (Alder &amp; LaGrande Dams)</t>
  </si>
  <si>
    <t>1815 Marine Drive, Port Angeles, WA 98363</t>
  </si>
  <si>
    <t>Nippon Paper Cogen</t>
  </si>
  <si>
    <t>W. 9602 Old Charles Road, Nine Mile, WA 99026</t>
  </si>
  <si>
    <t>Nine Mile HED [Hydro]</t>
  </si>
  <si>
    <t>92308 S. Nine Canyon Road, Kennewick, WA 99336</t>
  </si>
  <si>
    <t>Nine Canyon Wind</t>
  </si>
  <si>
    <t>Nicholson Sunnybar Ranch [Hydro]</t>
  </si>
  <si>
    <t>State Road 115 &amp; Bamberger Rd, Payson, UT 84651</t>
  </si>
  <si>
    <t>Nebo Power Station</t>
  </si>
  <si>
    <t>2801 Bully Creek Road, Vale, OR 97918</t>
  </si>
  <si>
    <t>IPCORECGEN</t>
  </si>
  <si>
    <t>Neal Hot Springs Geothermal</t>
  </si>
  <si>
    <t>Hwy 189, 7 miles SW Kemmerer, Kemmerer, WY 83101</t>
  </si>
  <si>
    <t>Naughton</t>
  </si>
  <si>
    <t>Engilebright Dam Road, Grass Valley, CA 95945</t>
  </si>
  <si>
    <t>Narrows PH [Hydro]</t>
  </si>
  <si>
    <t>Narrows Inlet Hydro (CAN)</t>
  </si>
  <si>
    <t>8764 Scott Forbes Road, Browns Valley, CA 95918</t>
  </si>
  <si>
    <t>Narrows 2 Powerhouse [Hydro]</t>
  </si>
  <si>
    <t>Nanaimo Reservoir [Hydro] (CAN)</t>
  </si>
  <si>
    <t>2065 W. Rosebud Road, Fishtail, MT 59028</t>
  </si>
  <si>
    <t>Mystic Lake Dam</t>
  </si>
  <si>
    <t>Warrick Rd, Murphy, ID 83650</t>
  </si>
  <si>
    <t>Murphy Flat Solar</t>
  </si>
  <si>
    <t>1749 CR 202, Fort Bridger, WY 82933</t>
  </si>
  <si>
    <t>Mountain Wind 2</t>
  </si>
  <si>
    <t>1748 CR 202, Fort Bridger, WY 82933</t>
  </si>
  <si>
    <t>Mountain Wind</t>
  </si>
  <si>
    <t>n/a, Twin Lakes, CO 80461</t>
  </si>
  <si>
    <t>Mount Elbert [Hydro]</t>
  </si>
  <si>
    <t>418 Gershick Road, Silver Creek, WA 98585</t>
  </si>
  <si>
    <t>Mossyrock [Hydro]</t>
  </si>
  <si>
    <t>n/a, Montrose, CO 81401</t>
  </si>
  <si>
    <t>Morrow Point [Hydro]</t>
  </si>
  <si>
    <t>29600 E. Apache Trail, Apache Junction, AZ 85119</t>
  </si>
  <si>
    <t>Mormon Flat [Hydro]</t>
  </si>
  <si>
    <t>Morehead Creek Hydro (CAN)</t>
  </si>
  <si>
    <t>Moose Lake Wind (CAN)</t>
  </si>
  <si>
    <t>Montague Wind</t>
  </si>
  <si>
    <t>311 N. Post Street, Spokane, WA 99201</t>
  </si>
  <si>
    <t>Monroe Street HED [Hydro]</t>
  </si>
  <si>
    <t>Monroe Hydro</t>
  </si>
  <si>
    <t>1 Lincoln Street, Moapa, NV 89025</t>
  </si>
  <si>
    <t>Moapa Southern Paiute Solar</t>
  </si>
  <si>
    <t>1200 Prudential Blvd, Longview, WA 98632</t>
  </si>
  <si>
    <t>Mint Farm Generation Station</t>
  </si>
  <si>
    <t>8600 East Mink Creek Road, Preston, ID 83263</t>
  </si>
  <si>
    <t>Mink Creek Hydro</t>
  </si>
  <si>
    <t>n/a, Rupert, ID 83350</t>
  </si>
  <si>
    <t>Minidoka [Hydro]</t>
  </si>
  <si>
    <t>Miller Creek Power [Hydro] (CAN)</t>
  </si>
  <si>
    <t>2390 East First Wind Road, Milford, UT 84751</t>
  </si>
  <si>
    <t>Milford II Wind</t>
  </si>
  <si>
    <t>2390 East First Wind Rd, Milford, UT 84751</t>
  </si>
  <si>
    <t>Milford I Wind</t>
  </si>
  <si>
    <t>6315 South HWY 129, Milford, UT 84751</t>
  </si>
  <si>
    <t>Milford Flat Solar</t>
  </si>
  <si>
    <t>1075 S Grainmill Rd, Milford, UT 84751</t>
  </si>
  <si>
    <t>8235 Clear Creek Road, Parkdale, OR 97041</t>
  </si>
  <si>
    <t>Middlefork Irrigation District [Hydro]</t>
  </si>
  <si>
    <t>5000 Mosquito Ridge Rd., Foresthill, CA 95631</t>
  </si>
  <si>
    <t>Middle Fork Hydro</t>
  </si>
  <si>
    <t>28905 Highway 97, Pateros, WA 98846</t>
  </si>
  <si>
    <t>Mid-C Hydro - Wells (Douglas County PUD)</t>
  </si>
  <si>
    <t>Rocky Reach Dam, Wenatchee, WA 98801</t>
  </si>
  <si>
    <t>Mid-C Hydro - Rocky Reach (Chelan County PUD)</t>
  </si>
  <si>
    <t>Rock Island Dam, Wenatchee, WA 98801</t>
  </si>
  <si>
    <t>Mid-C Hydro - Rock Island (Chelan County PUD)</t>
  </si>
  <si>
    <t>29086 Highway 243 South, Mattawa, WA 99349</t>
  </si>
  <si>
    <t>Mid-C Hydro - Priest Rapids &amp; Wanapum Dams (Grant County PUD)</t>
  </si>
  <si>
    <t>Mica Hydroelectric Generation Facility (CAN)</t>
  </si>
  <si>
    <t>39903 W. Elliot Road, Tonopah, AZ 85354</t>
  </si>
  <si>
    <t>Sempra Generation</t>
  </si>
  <si>
    <t>Mesquite Solar 3</t>
  </si>
  <si>
    <t>Mesquite Solar 1</t>
  </si>
  <si>
    <t>37625 W. Elliot Rd, Arlington, AZ 85322</t>
  </si>
  <si>
    <t>Mesquite Generating Station - Block 2</t>
  </si>
  <si>
    <t>Mesquite Generating Station - Block 1</t>
  </si>
  <si>
    <t>55481, 58557</t>
  </si>
  <si>
    <t>Mesquite Generating Station - All Blocks</t>
  </si>
  <si>
    <t>300 Merwin Village Road, Ariel, WA 98603</t>
  </si>
  <si>
    <t>Merwin [Hydro]</t>
  </si>
  <si>
    <t>Merritt Green Energy [Biomass] (CAN)</t>
  </si>
  <si>
    <t>21439 Highway 39 S, Merrill, OR 97633</t>
  </si>
  <si>
    <t>Merrill Solar (OR Solar 5)</t>
  </si>
  <si>
    <t>Meikle Wind (CAN)</t>
  </si>
  <si>
    <t>Mears Creek Hydro (CAN)</t>
  </si>
  <si>
    <t>2244 North 115th E, Idaho Falls, ID 83401</t>
  </si>
  <si>
    <t>Meadow Creek Project Company (Five Pine &amp; North Point) [Wind]</t>
  </si>
  <si>
    <t>McNary Federal Dam, Plymouth, WA 99346</t>
  </si>
  <si>
    <t>McNary Fishway Hydro</t>
  </si>
  <si>
    <t>82790 Devore Road, Umatilla, OR 97782</t>
  </si>
  <si>
    <t>McNary [Hydro]</t>
  </si>
  <si>
    <t>McNair Creek Hydro (CAN)</t>
  </si>
  <si>
    <t>McMahon Cogen (CAN)</t>
  </si>
  <si>
    <t>McLymont Creek Hydro (CAN)</t>
  </si>
  <si>
    <t>McIntosh Creek Waterpower Project (CAN)</t>
  </si>
  <si>
    <t>1350 Grass Valley Road, Austin, NV 89310</t>
  </si>
  <si>
    <t>ORNI 41 LLC</t>
  </si>
  <si>
    <t>McGinness Hills 3 Geothermal</t>
  </si>
  <si>
    <t>700 Wyoming Highway 13, Rock River, WY 82637</t>
  </si>
  <si>
    <t>McFadden Ridge [Wind]</t>
  </si>
  <si>
    <t>McDonald Ranch Hydro (CAN)</t>
  </si>
  <si>
    <t>Diesel</t>
  </si>
  <si>
    <t>MCAS Yuma Microgrid MCGX02</t>
  </si>
  <si>
    <t>Highway 30, McCammon, ID 83250</t>
  </si>
  <si>
    <t>Marsh Valley [Hydro]</t>
  </si>
  <si>
    <t>Marion 3 Creek Hydro (CAN)</t>
  </si>
  <si>
    <t>336 McGee Rd, Dayton, WA 99328</t>
  </si>
  <si>
    <t>Marengo Wind II</t>
  </si>
  <si>
    <t>Marengo Wind I</t>
  </si>
  <si>
    <t>Marana Hydro</t>
  </si>
  <si>
    <t>Mamquam Hydro (CAN)</t>
  </si>
  <si>
    <t>Below east end Dry Falls Dam, Coulee City, WA 99115</t>
  </si>
  <si>
    <t>Main Canal Headworks Hydro</t>
  </si>
  <si>
    <t>110 West Magnolia Boulevard, Burbank, CA 91502</t>
  </si>
  <si>
    <t>Southern California Public Power Authority</t>
  </si>
  <si>
    <t>Magnolia Power Project</t>
  </si>
  <si>
    <t>12819 N. Skull Valley Road, Rowley, UT 84029</t>
  </si>
  <si>
    <t>Magnesium Corp. of America</t>
  </si>
  <si>
    <t>950 Ennis Lake Road, Ennis, MT 59729</t>
  </si>
  <si>
    <t>Madison Dam</t>
  </si>
  <si>
    <t>18120 Hatch Hwy NE, Deming, NM 88030</t>
  </si>
  <si>
    <t>Macho Springs Solar</t>
  </si>
  <si>
    <t>Mile Marker 2.5, Luning, NV 89420</t>
  </si>
  <si>
    <t>Luning Solar</t>
  </si>
  <si>
    <t>9731 E Highway 21, Boise, ID 83716</t>
  </si>
  <si>
    <t>Lucky Peak Power Plant Project [Hydro]</t>
  </si>
  <si>
    <t>LP Golden Biomass (CAN)</t>
  </si>
  <si>
    <t>Loyd Fery Hydro</t>
  </si>
  <si>
    <t>Loyalton Biomass Cogen (ARP)</t>
  </si>
  <si>
    <t>39 Falling Springs Rd, Pomeroy, WA 99347</t>
  </si>
  <si>
    <t>Lower Snake River Wind</t>
  </si>
  <si>
    <t>5520 Devils Canyon Road, Kahlotus, WA 99335</t>
  </si>
  <si>
    <t>Lower Monumental [Hydro]</t>
  </si>
  <si>
    <t>885 Almota Ferry Road, Pomeroy, WA 99347</t>
  </si>
  <si>
    <t>Lower Granite [Hydro]</t>
  </si>
  <si>
    <t>Lower Clowhom Hydro (CAN)</t>
  </si>
  <si>
    <t>Lower Bear Hydro (CAN)</t>
  </si>
  <si>
    <t>Lower Baker [Hydro]</t>
  </si>
  <si>
    <t>100 Cole M. Rivers Drive, Trail, OR 97541</t>
  </si>
  <si>
    <t>Lost Creek [Hydro]</t>
  </si>
  <si>
    <t>Lorenzetta Creek [Hydro] (CAN)</t>
  </si>
  <si>
    <t>40386 West Boundary Road, Lowell, OR 97452</t>
  </si>
  <si>
    <t>Lookout Point [Hydro]</t>
  </si>
  <si>
    <t>300 Fibre Way, Longview, WA 98632</t>
  </si>
  <si>
    <t>Longview Washington Pulp &amp; Paper Mill</t>
  </si>
  <si>
    <t>Long Lake Hydro (CAN)</t>
  </si>
  <si>
    <t>53200 Long Lake Road E., Ford, WA 99013</t>
  </si>
  <si>
    <t>Long Lake [Hydro]</t>
  </si>
  <si>
    <t>Logan Wind</t>
  </si>
  <si>
    <t>1001 Little Goose Dam Road, Dayton, WA 99328</t>
  </si>
  <si>
    <t>Little Goose [Hydro]</t>
  </si>
  <si>
    <t>49557 Little Falls Rd E, Ford, WA 99013</t>
  </si>
  <si>
    <t>Little Falls [Hydro]</t>
  </si>
  <si>
    <t>9000 South Danish Rd, Sandy, UT 84070</t>
  </si>
  <si>
    <t>Little Cottonwood Lower Facility [Hydro]</t>
  </si>
  <si>
    <t>49 Carpool Court, Goldendale, WA 98620</t>
  </si>
  <si>
    <t>Linden Wind (aka Linden Ranch Wind)</t>
  </si>
  <si>
    <t>21910 County Road 3P, Limon, CO 80858</t>
  </si>
  <si>
    <t>Limon Wind III</t>
  </si>
  <si>
    <t>22085 County Road 3P, Limon, CO 80828</t>
  </si>
  <si>
    <t>Limon Wind II</t>
  </si>
  <si>
    <t>Limon Wind I</t>
  </si>
  <si>
    <t>17115 Highway No. 37, Libby, MT 59923</t>
  </si>
  <si>
    <t>Libby (USACE) [Hydro]</t>
  </si>
  <si>
    <t>Nfd 34 Road, Toketee Falls, OR 97447</t>
  </si>
  <si>
    <t>Lemolo 2 [Hydro]</t>
  </si>
  <si>
    <t>Lemolo Plant Road, Idleyld Park, OR 97447</t>
  </si>
  <si>
    <t>Lemolo 1 [Hydro]</t>
  </si>
  <si>
    <t>72766 Rattlesnake Road, Arlington, OR 97812</t>
  </si>
  <si>
    <t>Leaning Juniper II [Wind]</t>
  </si>
  <si>
    <t>72459 Rattlesnake Rd., Arlington, OR 97812</t>
  </si>
  <si>
    <t>Leaning Juniper [Wind]</t>
  </si>
  <si>
    <t>50 Val's Road, Monticello, UT 84535</t>
  </si>
  <si>
    <t>Latigo Wind</t>
  </si>
  <si>
    <t>Last Chance Lane, Grace, ID 83241</t>
  </si>
  <si>
    <t>Last Chance [Hydro]</t>
  </si>
  <si>
    <t>1701 E Alexander RD, North Las Vegas, NV 89030</t>
  </si>
  <si>
    <t>Las Vegas Generating Station</t>
  </si>
  <si>
    <t>Hwy 320, Wheatland, WY 82201</t>
  </si>
  <si>
    <t>Laramie River Station</t>
  </si>
  <si>
    <t>Interstate 84 and Highway 30, New Plymouth, ID 83655</t>
  </si>
  <si>
    <t>Langley Gulch Power Plant</t>
  </si>
  <si>
    <t>19250, Roberta Road, Lakeview, OR 97630</t>
  </si>
  <si>
    <t>Lakeview Solar (OR Solar 6)</t>
  </si>
  <si>
    <t>Lakeview II [Solar]</t>
  </si>
  <si>
    <t>Lakeview I [Solar]</t>
  </si>
  <si>
    <t>1825 North Pioneer Lane, Vineyard, UT 84058</t>
  </si>
  <si>
    <t>Lake Side</t>
  </si>
  <si>
    <t>Lake Creek Hydro (Mountain Energy)</t>
  </si>
  <si>
    <t>Chelan Hydro, Wenatchee, WA 98801</t>
  </si>
  <si>
    <t>Lake Chelan Hydro</t>
  </si>
  <si>
    <t>Lake Buntzen 1 Hydroelectric Generation Facility (CAN)</t>
  </si>
  <si>
    <t>LaJoie Hydroelectric Generation Facility (CAN)</t>
  </si>
  <si>
    <t>1055 West 6100 South, Milford, UT 84751</t>
  </si>
  <si>
    <t>Laho Solar</t>
  </si>
  <si>
    <t>Ladore Hydroelectric Generation Facility (CAN)</t>
  </si>
  <si>
    <t>End of Island Inn Drive, Lebanon, OR 97355</t>
  </si>
  <si>
    <t>Lacomb Irrigation [Hydro]</t>
  </si>
  <si>
    <t>La Rosita Power Project (MEX)</t>
  </si>
  <si>
    <t>7005 S Kyrene Rd., Tempe, AZ 85283</t>
  </si>
  <si>
    <t>Kyrene Generating Station</t>
  </si>
  <si>
    <t>Kwoiek Creek Hydro (CAN)</t>
  </si>
  <si>
    <t>Kwalsa Energy Hydro Project (CAN)</t>
  </si>
  <si>
    <t>Kootenay Canal Hydroelectric Generation Facility (CAN)</t>
  </si>
  <si>
    <t>Kokish River Hydro (CAN)</t>
  </si>
  <si>
    <t>99436 Klondike Lane, Wasco, OR 97065</t>
  </si>
  <si>
    <t>Klondike Wind IIIA</t>
  </si>
  <si>
    <t>Klondike Wind III</t>
  </si>
  <si>
    <t>98435 Klondike Lane, Wasco, OR 97065</t>
  </si>
  <si>
    <t>Klondike Wind II</t>
  </si>
  <si>
    <t>Klondike Wind I</t>
  </si>
  <si>
    <t>1845 Southside Bypass, Klamath Falls, OR 97603</t>
  </si>
  <si>
    <t>Klamath Falls Solar 2</t>
  </si>
  <si>
    <t>Klamath Falls Solar 1</t>
  </si>
  <si>
    <t>4940 Hwy 97 South, Klamath Falls, OR 97603</t>
  </si>
  <si>
    <t>Klamath Falls Cogen</t>
  </si>
  <si>
    <t>Klamath Expansion Project</t>
  </si>
  <si>
    <t>3701 Hayward Rd, Ellensburg, WA 98922</t>
  </si>
  <si>
    <t>Kittitas Valley Wind (Sagebrush)</t>
  </si>
  <si>
    <t>22330 County Road 44, Burlington, CO 80807</t>
  </si>
  <si>
    <t>Kit Carson Wind</t>
  </si>
  <si>
    <t>N. End of Deer St., Kings Beach, CA 96143</t>
  </si>
  <si>
    <t>CalPeco</t>
  </si>
  <si>
    <t>Kings Beach</t>
  </si>
  <si>
    <t>1151 Hyw. 395 N., Kettle Falls, WA 99141</t>
  </si>
  <si>
    <t>Kettle Falls Woodwaste Plant</t>
  </si>
  <si>
    <t>20 N 2100 E, Roberts, ID 83444</t>
  </si>
  <si>
    <t>Kettle Butte Dairy Biofactory [Digester Gas]</t>
  </si>
  <si>
    <t>7000 Kerr Dam Road, Polson, MT 59860</t>
  </si>
  <si>
    <t>Kerr [Hydro]</t>
  </si>
  <si>
    <t>9200 West 3325 South, Magna, UT 84044</t>
  </si>
  <si>
    <t>Kennecott Utah Copper Corp.</t>
  </si>
  <si>
    <t>Kemano Power Station (Alcan) [Hydro] (CAN)</t>
  </si>
  <si>
    <t>Keeton 2 [Solar]</t>
  </si>
  <si>
    <t>Keeton 1 [Solar]</t>
  </si>
  <si>
    <t>Kamloops Green Energy (Domtar Pulp) (CAN)</t>
  </si>
  <si>
    <t>64555 N Highway 97, Bend, OR 97701</t>
  </si>
  <si>
    <t>Juniper Ridge [Hydro]</t>
  </si>
  <si>
    <t>Juniper Canyon Wind</t>
  </si>
  <si>
    <t>1030 US Highway 191 N, Harlowton, MT 59036</t>
  </si>
  <si>
    <t>Judith Gap Wind</t>
  </si>
  <si>
    <t>Joseph Community Solar</t>
  </si>
  <si>
    <t>Jordan River Hydroelectric Generation Facility (CAN)</t>
  </si>
  <si>
    <t>John Hart Hydroelectric Generation Facility (CAN)</t>
  </si>
  <si>
    <t>HWY 84 exit, Rufus, OR 97050</t>
  </si>
  <si>
    <t>John Day [Hydro]</t>
  </si>
  <si>
    <t>26020 Highway 66, Keno, OR 97627</t>
  </si>
  <si>
    <t>John C Boyle - Klamath River [Hydro]</t>
  </si>
  <si>
    <t>Jimmie Creek Hydro (Upper Toba Valley) (CAN)</t>
  </si>
  <si>
    <t>35 Miles East of Rock Springs, Point of Rocks, WY 82942</t>
  </si>
  <si>
    <t>Jim Bridger Total Plant</t>
  </si>
  <si>
    <t>Jersey Valley Rd, Imlay, NV 89418</t>
  </si>
  <si>
    <t>Jersey Valley Geothermal</t>
  </si>
  <si>
    <t>Jamie Creek Hydro (CAN)</t>
  </si>
  <si>
    <t>J Bar 9 Ranch Wind</t>
  </si>
  <si>
    <t>Island Generation (CAN)</t>
  </si>
  <si>
    <t>2431 North 4500 West, Cedar City, UT 84720</t>
  </si>
  <si>
    <t>Iron Springs Solar</t>
  </si>
  <si>
    <t>Copco Rd, 9 Mi East of I5, Hornbrook, CA 96044</t>
  </si>
  <si>
    <t>Iron Gate - Klamath River [Hydro]</t>
  </si>
  <si>
    <t>850 Brush Wellman Rd., Delta, UT 84624</t>
  </si>
  <si>
    <t>Intermountain Power Project (IPP)</t>
  </si>
  <si>
    <t>Intercon Green Power (Canfor Pulp) (CAN)</t>
  </si>
  <si>
    <t>8635 S. 35th West, Idaho Falls, ID 83402</t>
  </si>
  <si>
    <t>Idaho Falls Gem State Project [Hydro]</t>
  </si>
  <si>
    <t>140 S. Capital Ave., Idaho Falls, ID 83402</t>
  </si>
  <si>
    <t>Idaho Falls Bulb Turbine Project [Hydro]</t>
  </si>
  <si>
    <t>18106 South Cloverdale Road, Kuna, ID 83634</t>
  </si>
  <si>
    <t>ID Solar 1</t>
  </si>
  <si>
    <t>2763 Monument Drive, Burbank, WA 99323</t>
  </si>
  <si>
    <t>Ice Harbor [Hydro]</t>
  </si>
  <si>
    <t>Hystad Creek Hydro (CAN)</t>
  </si>
  <si>
    <t>Hwy 31, 10 mi W Huntington, Huntington, UT 84528</t>
  </si>
  <si>
    <t>Huntington</t>
  </si>
  <si>
    <t>Hunter Creek Run-of-River [Hydro] (CAN)</t>
  </si>
  <si>
    <t>UT Hwy 10, S. of Castle Dale, Castle Dale, UT 84513</t>
  </si>
  <si>
    <t>Hunter</t>
  </si>
  <si>
    <t>n/a, Columbia Falls, MT 59919</t>
  </si>
  <si>
    <t>Hungry Horse [Hydro]</t>
  </si>
  <si>
    <t>Howe Sound Green Energy Project (Pulp Mill) (CAN)</t>
  </si>
  <si>
    <t>Houweling Nurseries (CAN)</t>
  </si>
  <si>
    <t>316 McIver Road, Great Falls, MT 59404</t>
  </si>
  <si>
    <t>Horseshoe Bend Wind</t>
  </si>
  <si>
    <t>20909 E. Apache Trail, Apache Junction, AZ 85119</t>
  </si>
  <si>
    <t>Horse Mesa HM4 [Hydro]</t>
  </si>
  <si>
    <t>2801 East 14th North, Iona, ID 83427</t>
  </si>
  <si>
    <t>Horse Butte Wind</t>
  </si>
  <si>
    <t>431 Gwinn Road, Dayton, WA 99328</t>
  </si>
  <si>
    <t>Hopkins Ridge Wind</t>
  </si>
  <si>
    <t>N/A, Boulder City, NV 89006</t>
  </si>
  <si>
    <t>Hoover Dam</t>
  </si>
  <si>
    <t>Hood Street Reservoir Project [Hydro]</t>
  </si>
  <si>
    <t>1390 Holter Dam Road, Wolf Creek, MT 59648</t>
  </si>
  <si>
    <t>Holter Dam</t>
  </si>
  <si>
    <t>Rigdon Road, Oakridge, OR 97463</t>
  </si>
  <si>
    <t>Hills Creek [Hydro]</t>
  </si>
  <si>
    <t>Hill Air Force Base [Landfill Gas]</t>
  </si>
  <si>
    <t>6700 Birds Landing Rd., Birds Landing, CA 94512</t>
  </si>
  <si>
    <t>High Winds</t>
  </si>
  <si>
    <t>700 Highway 13, Rock River, WY 82083</t>
  </si>
  <si>
    <t>High Plains [Wind]</t>
  </si>
  <si>
    <t>1275 E Primm Blvd., Primm, NV 89019</t>
  </si>
  <si>
    <t>Higgins Generating Station</t>
  </si>
  <si>
    <t>78910 Simplot Road, Hermiston, OR 97838</t>
  </si>
  <si>
    <t>Hermiston Power</t>
  </si>
  <si>
    <t>78145 Westland Road, Hermiston, OR 97838</t>
  </si>
  <si>
    <t>Hermiston</t>
  </si>
  <si>
    <t>22 Miles N of OR Highway 86, Oxbow, OR 97840</t>
  </si>
  <si>
    <t>HELLSCANYON</t>
  </si>
  <si>
    <t>Hells Canyon [Hydro]</t>
  </si>
  <si>
    <t>895 Pitzer Road, Heber, CA 92249</t>
  </si>
  <si>
    <t>Heber Geothermal</t>
  </si>
  <si>
    <t>Headgate Rock Dam</t>
  </si>
  <si>
    <t>13125 U.S. Highway 40, Hayden, CO 81639</t>
  </si>
  <si>
    <t>Hayden</t>
  </si>
  <si>
    <t>Hay Canyon Wind</t>
  </si>
  <si>
    <t>7150 Hauser Dam Road, Helena, MT 59602</t>
  </si>
  <si>
    <t>Hauser Dam</t>
  </si>
  <si>
    <t>Hauer Creek Hydro (CAN)</t>
  </si>
  <si>
    <t>1135 Dot Rd, Roosevelt, WA 99356</t>
  </si>
  <si>
    <t>Harvest Wind</t>
  </si>
  <si>
    <t>Hartland Landfill Generator (CAN)</t>
  </si>
  <si>
    <t>14601 North Las Vegas Blvd, Las Vegas, NV 89124</t>
  </si>
  <si>
    <t>Harry Allen Station</t>
  </si>
  <si>
    <t>Harmac Biomass (Pulp Mill) (CAN)</t>
  </si>
  <si>
    <t>Hammerich 2 [Solar]</t>
  </si>
  <si>
    <t>Hammerich 1 [Solar]</t>
  </si>
  <si>
    <t>Halkirk I Wind (CAN)</t>
  </si>
  <si>
    <t>Haa-ak-suuk Creek Hydro (CAN)</t>
  </si>
  <si>
    <t>3950 E Irvington Road, Tucson, AZ 85714</t>
  </si>
  <si>
    <t>H. Wilson Sundt Generating Station (fka Irvington Generating Station)</t>
  </si>
  <si>
    <t>Gunlock [Hydro]</t>
  </si>
  <si>
    <t>3375 West Navajo Drive, Golden Valley, AZ 86413</t>
  </si>
  <si>
    <t>Griffith Energy</t>
  </si>
  <si>
    <t>1050 West Main Street, Milford, UT 84731</t>
  </si>
  <si>
    <t>Greenville Solar</t>
  </si>
  <si>
    <t>n/a, Columbia Falls, OR 97520</t>
  </si>
  <si>
    <t>Green Springs [Hydro]</t>
  </si>
  <si>
    <t>Route 20, Foster, OR 97345</t>
  </si>
  <si>
    <t>Green Peter [Hydro]</t>
  </si>
  <si>
    <t>Greater Nanaimo PCC Cogen [Digester Gas] (CAN)</t>
  </si>
  <si>
    <t>34886 W. Dinuba Ave. #C, Cantua Creek, CA 93608</t>
  </si>
  <si>
    <t>Great Valley Solar 1, LLC</t>
  </si>
  <si>
    <t>Great Valley Solar 1</t>
  </si>
  <si>
    <t>401 Keys Road, Elma, WA 98541</t>
  </si>
  <si>
    <t>Grays Harbor Energy</t>
  </si>
  <si>
    <t>900 East 300 North, Milford, UT 84751</t>
  </si>
  <si>
    <t>Granite Peak Solar</t>
  </si>
  <si>
    <t>5755 North Iron Springs Road, Cedar City, UT 84721</t>
  </si>
  <si>
    <t>Granite Mountain Solar West</t>
  </si>
  <si>
    <t>4353 North Shooting Range Road, Cedar City, UT 84721</t>
  </si>
  <si>
    <t>Granite Mountain Solar East</t>
  </si>
  <si>
    <t>4101 Big Cottonwood Canyon Rd, Salt lake City, UT 84121</t>
  </si>
  <si>
    <t>Granite [Hydro]</t>
  </si>
  <si>
    <t>325 S Frederick Road, Grand View, ID 83624</t>
  </si>
  <si>
    <t>Grand View PV Solar Two</t>
  </si>
  <si>
    <t>n/a, Grand Coulee, WA 99133</t>
  </si>
  <si>
    <t>Grand Coulee [Hydro]</t>
  </si>
  <si>
    <t>410 SR 19, Clovis, NM 88101</t>
  </si>
  <si>
    <t>Grady Wind</t>
  </si>
  <si>
    <t>822 Grace Power Plant Road, Grace, ID 83241</t>
  </si>
  <si>
    <t>Grace [Hydro]</t>
  </si>
  <si>
    <t>444 Bone Road, Idaho Falls, ID 83427</t>
  </si>
  <si>
    <t>Goshen Phase II [Wind]</t>
  </si>
  <si>
    <t>Gorge Dam</t>
  </si>
  <si>
    <t>1332 Hoctor Road, Goldendale, WA 98620</t>
  </si>
  <si>
    <t>Goodnoe Hills [Wind]</t>
  </si>
  <si>
    <t>600 Industrial Way, Goldendale, WA 98620</t>
  </si>
  <si>
    <t>Goldendale Generating Station</t>
  </si>
  <si>
    <t>Glenrock III [Wind]</t>
  </si>
  <si>
    <t>Glenrock I [Wind]</t>
  </si>
  <si>
    <t>43 East State Street, Pasadena, CA 91105</t>
  </si>
  <si>
    <t>Glenarm</t>
  </si>
  <si>
    <t>N/A, Page, AZ 86040</t>
  </si>
  <si>
    <t>Glen Canyon Dam</t>
  </si>
  <si>
    <t>1321 Hjartarson Road, Ethridge, MT 59435</t>
  </si>
  <si>
    <t>Glacier Wind (Naturener)</t>
  </si>
  <si>
    <t>1250 East Watermelon Road, Gila Bend, AZ 85337</t>
  </si>
  <si>
    <t>Gila River Power Station - Block 4</t>
  </si>
  <si>
    <t>Gila River Power Station - Block 3</t>
  </si>
  <si>
    <t>1250 East Watermelon Street, Gila Bend, AZ 85337</t>
  </si>
  <si>
    <t>Gila River Power Station - Block 2</t>
  </si>
  <si>
    <t>Gila River Power Station - Block 1</t>
  </si>
  <si>
    <t>55306, 59338, 59784</t>
  </si>
  <si>
    <t>Gila River Power Station - All Blocks</t>
  </si>
  <si>
    <t>92326 Taylorville Road, Clatskanie, OR 97016</t>
  </si>
  <si>
    <t>Georgia-Pacific Wauna Mill</t>
  </si>
  <si>
    <t>6th and Griffith St., Georgetown, CO 80444</t>
  </si>
  <si>
    <t>Georgetown Power [Hydro]</t>
  </si>
  <si>
    <t>1457 Lane 11, Powell, WY 82435</t>
  </si>
  <si>
    <t>Garland Canal (Shoshone) [Hydro]</t>
  </si>
  <si>
    <t>6404 Upper Cow Creek Road, Azalea, OR 97410</t>
  </si>
  <si>
    <t>Galesville Dam</t>
  </si>
  <si>
    <t>Galena 3 Geothermal</t>
  </si>
  <si>
    <t>20590 Wedge Parkway, Reno, NV 89511</t>
  </si>
  <si>
    <t>Galena 2 Geothermal</t>
  </si>
  <si>
    <t>12515 SW Millican Road, Prineville, OR 97754</t>
  </si>
  <si>
    <t>Gala Solar (Solar Star Oregan II)</t>
  </si>
  <si>
    <t>1407 West North Temple Rear, Salt Lake City, UT 84104</t>
  </si>
  <si>
    <t>Gadsby</t>
  </si>
  <si>
    <t>G.M. Shrum Hydroelectric Generation Facility (CAN)</t>
  </si>
  <si>
    <t>Furry Creek Hydro (CAN)</t>
  </si>
  <si>
    <t>13085 Ball Road, Mt Vernon, WA 98233</t>
  </si>
  <si>
    <t>Fredonia Generating Station</t>
  </si>
  <si>
    <t>4714 192nd St East, Tacoma, WA 98446</t>
  </si>
  <si>
    <t>Frederickson PSE</t>
  </si>
  <si>
    <t>18610-50th Avenue East, Tacoma, WA 98446</t>
  </si>
  <si>
    <t>Frederickson Power LP</t>
  </si>
  <si>
    <t>Fraser Richmond Soil &amp; Fibre [Digester Gas] (CAN)</t>
  </si>
  <si>
    <t>Fraser Lake Biomass (CAN)</t>
  </si>
  <si>
    <t>191 Wunotoo road, Sparks, NV 89434</t>
  </si>
  <si>
    <t>Frank Tracy Station</t>
  </si>
  <si>
    <t>356 Touchet Gardena Road, Touchet, OR 97835</t>
  </si>
  <si>
    <t>77252 Mader Rust Lane, Echo, OR 97826</t>
  </si>
  <si>
    <t>Four Mile Canyon Wind</t>
  </si>
  <si>
    <t>28821 Madison Rd., Echo, OR 97826</t>
  </si>
  <si>
    <t>Four Corners Wind</t>
  </si>
  <si>
    <t>End of County Rd 6675, Fruitland, NM 87416</t>
  </si>
  <si>
    <t>Four Corners Power Plant</t>
  </si>
  <si>
    <t>Fountain Green [Hydro]</t>
  </si>
  <si>
    <t>P.O. BOX 807, 2000 53rd Ave, Foster, OR 97345</t>
  </si>
  <si>
    <t>Foster [Hydro]</t>
  </si>
  <si>
    <t>Fort St. James Green Energy [Biomass] (CAN)</t>
  </si>
  <si>
    <t>1000 Sierra Way, Yerington, NV 89447</t>
  </si>
  <si>
    <t>Fort Churchill Station</t>
  </si>
  <si>
    <t>Forrest Kerr Hydro (CAN)</t>
  </si>
  <si>
    <t>Foote Creek III [Wind]</t>
  </si>
  <si>
    <t>Foote Creek II (Storage &amp; Integration) [Wind]</t>
  </si>
  <si>
    <t>Foote Creek I Wind</t>
  </si>
  <si>
    <t>n/a, Dutch John, UT 84023</t>
  </si>
  <si>
    <t>Flaming Gorge [Hydro]</t>
  </si>
  <si>
    <t>Fitzsimmons Creek Hydro (CAN)</t>
  </si>
  <si>
    <t>Highway 138, Idleyld Park, OR 97447</t>
  </si>
  <si>
    <t>Fish Creek [Hydro]</t>
  </si>
  <si>
    <t>74265 Bombing Range Road, Boardman, OR 97818</t>
  </si>
  <si>
    <t>Finley Buttes Landfill Gas</t>
  </si>
  <si>
    <t>7763 West Younger Road, Cedar City, UT 84720</t>
  </si>
  <si>
    <t>Fiddler's Canyon #3 Solar</t>
  </si>
  <si>
    <t>9213 West 3200 North, Cedar City, UT 84720</t>
  </si>
  <si>
    <t>Fiddler's Canyon #2 Solar</t>
  </si>
  <si>
    <t>9190 West Antelope Springs Rd, Cedar City, UT 84720</t>
  </si>
  <si>
    <t>Fiddler's Canyon #1 Solar</t>
  </si>
  <si>
    <t>5105 Lake Terrell Road, Ferndale, WA 98248</t>
  </si>
  <si>
    <t>Ferndale Generating Station</t>
  </si>
  <si>
    <t>1300 N., Felt, ID 83424</t>
  </si>
  <si>
    <t>Felt Hydro Plant (CDM Hydro)</t>
  </si>
  <si>
    <t>Farm Power Misty Meadows [Digester Gas]</t>
  </si>
  <si>
    <t>Falls River [Hydro] (CAN)</t>
  </si>
  <si>
    <t>Hwy 20, mile post 49, Cascadia, OR 97329</t>
  </si>
  <si>
    <t>Falls Creek [Hydro]</t>
  </si>
  <si>
    <t>Copco Rd, 18 Mi East of I5, Hornbrook, CA 96044</t>
  </si>
  <si>
    <t>Fall Creek - Klamath River [Hydro]</t>
  </si>
  <si>
    <t>141 14th St, Lyons, OR 97358</t>
  </si>
  <si>
    <t>Evergreen BioPower [Biomass]</t>
  </si>
  <si>
    <t>1862 NW Mashburn Road, Mountain Home, ID 83647</t>
  </si>
  <si>
    <t>Evander Andrews Power Complex</t>
  </si>
  <si>
    <t>84700 Whitewater  Reservoir Rd, Milton Freewater, OR 97862</t>
  </si>
  <si>
    <t>Eurus Combine Hills II [Wind]</t>
  </si>
  <si>
    <t>5500 North Hwy 257, Milford, UT 84751</t>
  </si>
  <si>
    <t>Escalante Solar III</t>
  </si>
  <si>
    <t>5900 North 350 West, Milford, UT 84751</t>
  </si>
  <si>
    <t>Escalante Solar II</t>
  </si>
  <si>
    <t>7100 North 1400 West, Milford, UT 54751</t>
  </si>
  <si>
    <t>Escalante Solar I</t>
  </si>
  <si>
    <t>2336 South Bench Road, Newcastle, UT 84756</t>
  </si>
  <si>
    <t>Enterprise Solar</t>
  </si>
  <si>
    <t>Energía Sierra Juárez Wind (MEX)</t>
  </si>
  <si>
    <t>915 Cornwall Ave, Bellingham, WA 98225</t>
  </si>
  <si>
    <t>Encogen Generating Station</t>
  </si>
  <si>
    <t>2481 Hooper Road, Pasco, WA 99301</t>
  </si>
  <si>
    <t>Elko Hydroelectric Generation Facility (CAN)</t>
  </si>
  <si>
    <t>53777 OR Highway 237, Union, OR 97883</t>
  </si>
  <si>
    <t>ELKHORN</t>
  </si>
  <si>
    <t>Elkhorn Valley Wind</t>
  </si>
  <si>
    <t>Eldorado Reservoir [Hydro] (CAN)</t>
  </si>
  <si>
    <t>2401-B SW Belmont Lane, Madras, OR 97741</t>
  </si>
  <si>
    <t>Elbe Solar</t>
  </si>
  <si>
    <t>El Cabo Wind</t>
  </si>
  <si>
    <t>Ebay Solar</t>
  </si>
  <si>
    <t>East Twin Creek Hydro (CAN)</t>
  </si>
  <si>
    <t>East Toba &amp; Montrose Hydro (CAN)</t>
  </si>
  <si>
    <t>Eagle Point Irrigation District (Nichols Gap Plant) [Hydro]</t>
  </si>
  <si>
    <t>2405 Borphy Road, Eagle Point, OR 97524</t>
  </si>
  <si>
    <t>Eagle Point [Hydro]</t>
  </si>
  <si>
    <t>Eagle Lake C2 Micro Hydro (CAN)</t>
  </si>
  <si>
    <t>1428 North Fork Drive, Ahsahka, ID 83520</t>
  </si>
  <si>
    <t>Dworshak [Hydro]</t>
  </si>
  <si>
    <t>124 Dunlap Road, Medicine Bow, WY 82329</t>
  </si>
  <si>
    <t>Dunlap I [Wind]</t>
  </si>
  <si>
    <t>Duane Wiggins Hydro</t>
  </si>
  <si>
    <t>Highway 22, Howe, ID 83244</t>
  </si>
  <si>
    <t>Dry Creek (ID) [Hydro]</t>
  </si>
  <si>
    <t>Draper Irrigation [Hydro]</t>
  </si>
  <si>
    <t>398 Del Rio Rd., Roseburg, OR 97471</t>
  </si>
  <si>
    <t>Douglas County Forest Products</t>
  </si>
  <si>
    <t>37999 Spillway Road, Cottage Grove, OR 97424</t>
  </si>
  <si>
    <t>Dorena Hydro</t>
  </si>
  <si>
    <t>Doran Taylor Hydro (CAN)</t>
  </si>
  <si>
    <t>None, None, CA 95364</t>
  </si>
  <si>
    <t>Donnells Hydro</t>
  </si>
  <si>
    <t>1132 Gabbs Valley Road, Gabbs, NV 89420</t>
  </si>
  <si>
    <t>Don A. Campbell (Wild Rose) Geothermal</t>
  </si>
  <si>
    <t>1132 Gabbs Valley Road, Luning, NV 89420</t>
  </si>
  <si>
    <t>Don A. Campbell (Phase 2) Geothermal</t>
  </si>
  <si>
    <t>Dokie Wind (CAN)</t>
  </si>
  <si>
    <t>Diablo Dam</t>
  </si>
  <si>
    <t>39149 Pengra Road, Lowell, OR 97452</t>
  </si>
  <si>
    <t>Dexter [Hydro]</t>
  </si>
  <si>
    <t>40990 Hwy 22, Mill City, OR 97360</t>
  </si>
  <si>
    <t>Detroit [Hydro]</t>
  </si>
  <si>
    <t>62-300 Gene Welmas Drive, Mecca, CA 92254</t>
  </si>
  <si>
    <t>Desert View Power [Biomass]</t>
  </si>
  <si>
    <t>701 El Dorado Valley Dr., Boulder City, NV 89005</t>
  </si>
  <si>
    <t>Desert Star Energy Center (fka Eldorado Energy)</t>
  </si>
  <si>
    <t>10750 I-80 East, Exit 65, Fernley, NV 89406</t>
  </si>
  <si>
    <t>Desert Peak II Geothermal - OEC1</t>
  </si>
  <si>
    <t>Desert Peak Geothermal</t>
  </si>
  <si>
    <t>1872 N. Burris Rd., Casa Grande, AZ 85193</t>
  </si>
  <si>
    <t>Desert Basin Generating Station</t>
  </si>
  <si>
    <t>Deruyter Dairy [Digester Gas]</t>
  </si>
  <si>
    <t>N/A, Kingman, AZ 86430</t>
  </si>
  <si>
    <t>Davis Dam</t>
  </si>
  <si>
    <t>Davis County Waste Management (Wasatch Energy Systems) [MSW]</t>
  </si>
  <si>
    <t>1951 Tank Farm Road, Glen Rock, WY 82637</t>
  </si>
  <si>
    <t>Dave Johnston</t>
  </si>
  <si>
    <t>Dasque Hydro (CAN)</t>
  </si>
  <si>
    <t>1050 Mitchell Road, Dairy, OR 97625</t>
  </si>
  <si>
    <t>Dairy (OR Solar 8)</t>
  </si>
  <si>
    <t>Cypress Creek [Hydro] (CAN)</t>
  </si>
  <si>
    <t>1365 W Cutler Dam Road, Collinston, UT 84306</t>
  </si>
  <si>
    <t>Cutler Hydro</t>
  </si>
  <si>
    <t>North 21451 Highway 101, Shelton, WA 98584</t>
  </si>
  <si>
    <t>2096 West 300 North, Mona, UT 84645</t>
  </si>
  <si>
    <t>Currant Creek</t>
  </si>
  <si>
    <t>Culliton Creek Hydro (CAN)</t>
  </si>
  <si>
    <t>CTWS Utilities Solar</t>
  </si>
  <si>
    <t>Crowsnest Pass Waste Heat (CAN)</t>
  </si>
  <si>
    <t>336 Rainbow Dam Road, Great Falls, MT 59404</t>
  </si>
  <si>
    <t>Crooked Falls [Hydro]</t>
  </si>
  <si>
    <t>Crook County Solar 1</t>
  </si>
  <si>
    <t>Cranberry Creek Power Hydro (CAN)</t>
  </si>
  <si>
    <t>2101 S. Ranney, Craig, CO 81626</t>
  </si>
  <si>
    <t>Craig</t>
  </si>
  <si>
    <t>200 Ullman Blvd, Boardman, OR 97818</t>
  </si>
  <si>
    <t>Coyote Springs I</t>
  </si>
  <si>
    <t>1379 Falls Road, Randle, WA 98377</t>
  </si>
  <si>
    <t>Cowlitz Falls [Hydro]</t>
  </si>
  <si>
    <t>Cowiltz River Project (Mayfield &amp; Mossyrock Dams)</t>
  </si>
  <si>
    <t>18968 Summitview Road, Tieton, WA 98947</t>
  </si>
  <si>
    <t>Cowiche (Yakima-Tieton Irrigation District) [Hydro]</t>
  </si>
  <si>
    <t>P.O.  BOX 429, Lowell, OR 97452</t>
  </si>
  <si>
    <t>Cougar [Hydro]</t>
  </si>
  <si>
    <t>Hwy 191 7 miles nof  St. Johns, St Johns, AZ 85936</t>
  </si>
  <si>
    <t>Coronado Generating Station</t>
  </si>
  <si>
    <t>659 Eldorado Valley Drive, Boulder City, NV 89005</t>
  </si>
  <si>
    <t>Copper Mountain Solar 4 (CMS4)</t>
  </si>
  <si>
    <t>15301 Hwy US 95 South, Boulder City, NV 89006</t>
  </si>
  <si>
    <t>Copper Mountain Solar 3</t>
  </si>
  <si>
    <t>585 Eldorado Valley Drive, Boulder City, NV 89005</t>
  </si>
  <si>
    <t>Copper Mountain Solar 2 (CMS2)</t>
  </si>
  <si>
    <t>751 El Dorado Valley Drive, Boulder City, NV 89005</t>
  </si>
  <si>
    <t>Copper Mountain Solar 1 (CM48)</t>
  </si>
  <si>
    <t>751 El Dorado Valley Dr., Boulder City, NV 89005</t>
  </si>
  <si>
    <t>Copper Mountain Solar 1 (CM10)</t>
  </si>
  <si>
    <t>1900 Copper Dam Road, Hood River, OR 97031</t>
  </si>
  <si>
    <t>Copper Dam (Farmers Irrigation District)</t>
  </si>
  <si>
    <t>19305 Daggett Road, Hornbrook, CA 96044</t>
  </si>
  <si>
    <t>Copco 2 - Klamath River [Hydro]</t>
  </si>
  <si>
    <t>Copco Rd, 20 Mi East of I5, Hornbrook, CA 96044</t>
  </si>
  <si>
    <t>Copco 1 - Klamath River [Hydro]</t>
  </si>
  <si>
    <t>859 E. Randolph Rd., Coolidge, AZ 85228</t>
  </si>
  <si>
    <t>Coolidge Generation Station</t>
  </si>
  <si>
    <t>Conifex Green Energy [Biomass] (CAN)</t>
  </si>
  <si>
    <t>15981 Highway 206, Condon, OR 97823</t>
  </si>
  <si>
    <t>Condon Wind</t>
  </si>
  <si>
    <t>84700 White Reservoir Road, Milton-Freewater, OR 97862</t>
  </si>
  <si>
    <t>Combine Hills [Wind]</t>
  </si>
  <si>
    <t>Columbia Generating Station [Nuclear]</t>
  </si>
  <si>
    <t>1 Warehouse Road, Colstrip, MT 59323</t>
  </si>
  <si>
    <t>Colstrip</t>
  </si>
  <si>
    <t>20670 County Road 85, Fleming, CO 80728</t>
  </si>
  <si>
    <t>Colorado Highlands Wind</t>
  </si>
  <si>
    <t>477 Bret hart Drive, Murphys, CA 92547</t>
  </si>
  <si>
    <t>Collierville Hydro</t>
  </si>
  <si>
    <t>6235 Erickson Rd, Bend, OR 97701</t>
  </si>
  <si>
    <t>Collier Solar (OSLH)</t>
  </si>
  <si>
    <t>12700 Lake Francis Rd, Dobbins, CA 95935</t>
  </si>
  <si>
    <t>Colgate Powerhouse [Hydro]</t>
  </si>
  <si>
    <t>Coats IPP [Hydro] (CAN)</t>
  </si>
  <si>
    <t>Clowhom Hydroelectric Generation Facility (CAN)</t>
  </si>
  <si>
    <t>803 Mill Rd, Lewiston, ID 83501</t>
  </si>
  <si>
    <t>Clearwater Paper Corp. - Lewiston</t>
  </si>
  <si>
    <t>Nfd 075 Road, Idleyld Park, OR 97447</t>
  </si>
  <si>
    <t>Clearwater 2 [Hydro]</t>
  </si>
  <si>
    <t>Nfd 300 Road, Idleyld Park, OR 97447</t>
  </si>
  <si>
    <t>Clearwater 1 [Hydro]</t>
  </si>
  <si>
    <t>5640 Stephanie Street, Las Vegas, NV 89122</t>
  </si>
  <si>
    <t>Clark Station</t>
  </si>
  <si>
    <t>26378 Strike Dam Cutoff Road, Bruneau, ID 83604</t>
  </si>
  <si>
    <t>CJ Strike [Hydro]</t>
  </si>
  <si>
    <t>11405 US Highway 93, Apex, NV 89124</t>
  </si>
  <si>
    <t>Chuck Lenzie Station</t>
  </si>
  <si>
    <t>York Road and Co Road 672, Milton-Freewater, OR 97862</t>
  </si>
  <si>
    <t>Chopin Wind</t>
  </si>
  <si>
    <t>4801 Cholla Lake Road, Joseph City, AZ 86032</t>
  </si>
  <si>
    <t>Cholla Power Station</t>
  </si>
  <si>
    <t>China Creek Small Hydro (CAN)</t>
  </si>
  <si>
    <t>42433 Cattle Drive, Chiloquin, OR 97624</t>
  </si>
  <si>
    <t>Chiloquin Solar</t>
  </si>
  <si>
    <t>Hayden Rd, Bridgeport, WA 98813</t>
  </si>
  <si>
    <t>Chief Joseph [Hydro]</t>
  </si>
  <si>
    <t>Chetwynd Biomass (CAN)</t>
  </si>
  <si>
    <t>1813 Bishop Road, Chehalis, WA 98532</t>
  </si>
  <si>
    <t>Chehalis</t>
  </si>
  <si>
    <t>Cheakamus Hydroelectric Generation Facility (CAN)</t>
  </si>
  <si>
    <t>n/a, Benton City, WA 99320</t>
  </si>
  <si>
    <t>Chandler [Hydro]</t>
  </si>
  <si>
    <t>Cerro Prieto Geothermal (MEX)</t>
  </si>
  <si>
    <t>Distillate</t>
  </si>
  <si>
    <t>Central Turbogas Mexicali (MEX)</t>
  </si>
  <si>
    <t>Central Turbogas Ciprés (MEX)</t>
  </si>
  <si>
    <t>Central Presidente Juárez (MEX)</t>
  </si>
  <si>
    <t>Rt 1 Bx 1144A Sugar Factory Rd, Hardin, MT 59034</t>
  </si>
  <si>
    <t>Centennial Hardin</t>
  </si>
  <si>
    <t>Celgar Green Energy Project [Biomass] (CAN)</t>
  </si>
  <si>
    <t>7100 North 2300 West, Cedar City, UT 84721</t>
  </si>
  <si>
    <t>Cedar Valley Solar</t>
  </si>
  <si>
    <t>Cedar Road LFG (Nanaimo Landfill Gas) (CAN)</t>
  </si>
  <si>
    <t>63095 CR 21, Limon, CO 80828</t>
  </si>
  <si>
    <t>Cedar Point Wind</t>
  </si>
  <si>
    <t>59550 CR 105, Grover, CO 80729</t>
  </si>
  <si>
    <t>Cedar Creek Wind</t>
  </si>
  <si>
    <t>67125 CR 132, New Raymer, CO 80742</t>
  </si>
  <si>
    <t>Cedar Creek II [Wind]</t>
  </si>
  <si>
    <t>6640 Kid Lane, Klamath Falls, OR 97603</t>
  </si>
  <si>
    <t>C-Drop Hydro</t>
  </si>
  <si>
    <t>Castle Creek Hydro (CAN)</t>
  </si>
  <si>
    <t>3131 Sunburst Drive, Evansville, WY 82636</t>
  </si>
  <si>
    <t>Casper Wind</t>
  </si>
  <si>
    <t>73396 Tower Road, Boardman, OR 97818</t>
  </si>
  <si>
    <t>Carty Generating Station</t>
  </si>
  <si>
    <t>59727 McKenzie Highway, McKenzie Bridge, OR 97413</t>
  </si>
  <si>
    <t>Carmen Smith [Hydro]</t>
  </si>
  <si>
    <t>Cariboo Pulp &amp; Paper (CAN)</t>
  </si>
  <si>
    <t>Cape Scott Wind (CAN)</t>
  </si>
  <si>
    <t>Canoe Creek Hydro (CAN)</t>
  </si>
  <si>
    <t>1068 Cole Creek Road, Glenrock, WY 82637</t>
  </si>
  <si>
    <t>Campbell Hill Wind</t>
  </si>
  <si>
    <t>Cameron A. Curtiss Hydro</t>
  </si>
  <si>
    <t>76287 Rhea Road, Arlington, OR 97812</t>
  </si>
  <si>
    <t>Caithness Shepherd's Flat - South Hurlburt [Wind]</t>
  </si>
  <si>
    <t>76288 Rhea Road, Arlington, OR 97812</t>
  </si>
  <si>
    <t>Caithness Shepherd's Flat - North Hurlburt [Wind]</t>
  </si>
  <si>
    <t>6889 Eight Mile Road, Arlington, OR 97812</t>
  </si>
  <si>
    <t>Caithness Shepherd's Flat - Horseshoe Bend [Wind]</t>
  </si>
  <si>
    <t>Cache Creek Landfill (CAN)</t>
  </si>
  <si>
    <t>61940 Hwy 200, Clark Fork, ID 83811</t>
  </si>
  <si>
    <t>Cabinet Gorge [Hydro]</t>
  </si>
  <si>
    <t>5167 Guanella Pass Road, Georgetown, CO 80444</t>
  </si>
  <si>
    <t>Cabin Creek [Hydro]</t>
  </si>
  <si>
    <t>425 South 1st West, Rexburg, ID 83460</t>
  </si>
  <si>
    <t>BYUI Central Energy Facility</t>
  </si>
  <si>
    <t>Butter Creek Power [Wind]</t>
  </si>
  <si>
    <t>Burrard Generating Station (CAN)</t>
  </si>
  <si>
    <t>Buffalo, City of Hydro</t>
  </si>
  <si>
    <t>1800 East North Hills Bench Ro, Paragonah, UT 84760</t>
  </si>
  <si>
    <t>Buckhorn Solar</t>
  </si>
  <si>
    <t>ID Highway #71 @ the Snake R., Cambridge, ID 83610</t>
  </si>
  <si>
    <t>Brownlee [Hydro]</t>
  </si>
  <si>
    <t>Brown Lake Hydro (CAN)</t>
  </si>
  <si>
    <t>498 State Road 19, Texico, NM 88135</t>
  </si>
  <si>
    <t>Broadview Energy KW [Wind]</t>
  </si>
  <si>
    <t>Broadview Energy JN [Wind]</t>
  </si>
  <si>
    <t>Brilliant Expansion 1 [Hydro] (CAN)</t>
  </si>
  <si>
    <t>Bridge River 2 Hydroelectric Generation Facility (CAN)</t>
  </si>
  <si>
    <t>Bridge River 1 Hydroelectric Generation Facility (CAN)</t>
  </si>
  <si>
    <t>Brandywine Creek Small Hydro (CAN)</t>
  </si>
  <si>
    <t>10750 I-80 East, Exit 65, Fallon, NV 89406</t>
  </si>
  <si>
    <t>Box Canyon Hydro (CAN)</t>
  </si>
  <si>
    <t>7492 Hwy 31, Ione, WA 99139</t>
  </si>
  <si>
    <t>Pond Oreille Public Utility District</t>
  </si>
  <si>
    <t>Box Canyon Dam (WA)</t>
  </si>
  <si>
    <t>2623 W.A. Barr Road, Mount Shasta, CA 96067</t>
  </si>
  <si>
    <t>Box Canyon Dam (Siskiyou Power Authority)</t>
  </si>
  <si>
    <t>Bourdet 2 Solar</t>
  </si>
  <si>
    <t>Bourdet 1 Solar</t>
  </si>
  <si>
    <t>1198 Boundary Dam Access Road, Metaline, WA 99152</t>
  </si>
  <si>
    <t>Boundary Hydro</t>
  </si>
  <si>
    <t>Boulder Creek Hydro (CAN)</t>
  </si>
  <si>
    <t>Boston Bar Hydro (CAN)</t>
  </si>
  <si>
    <t>ATTN: Project Office, Cascade Locks, OR 97014</t>
  </si>
  <si>
    <t>Bonneville Dam</t>
  </si>
  <si>
    <t>Bone Creek Hydro (CAN)</t>
  </si>
  <si>
    <t>12500 East 25500 South, Vernal, UT 84078</t>
  </si>
  <si>
    <t>Bonanza Power Plant</t>
  </si>
  <si>
    <t>n/a, Boise, ID 83706</t>
  </si>
  <si>
    <t>Boise River Diversion [Hydro]</t>
  </si>
  <si>
    <t>Bogus Creek (Lower/Upper Cold Springs) [Hydro]</t>
  </si>
  <si>
    <t>62744 Highway 140., Bly, OR 97622</t>
  </si>
  <si>
    <t>Bly Solar Center</t>
  </si>
  <si>
    <t>10 mi east of Highway 257, Milford, UT 84751</t>
  </si>
  <si>
    <t>Blundell PacifiCorp Geothermal</t>
  </si>
  <si>
    <t>15250 Blue Mountain Road, Winnemucca, NV 89445</t>
  </si>
  <si>
    <t>Blue Mountain Geothermal Project</t>
  </si>
  <si>
    <t>Blackspring Ridge 1B Wind (CAN)</t>
  </si>
  <si>
    <t>Blackspring Ridge 1A Wind (CAN)</t>
  </si>
  <si>
    <t>Black Eagle Dam</t>
  </si>
  <si>
    <t>Black Cap Solar II</t>
  </si>
  <si>
    <t>95886 Stock Drive Lane, Lakeview, OR 97630</t>
  </si>
  <si>
    <t>Black Cap Solar</t>
  </si>
  <si>
    <t>n/a, Emmet, ID 83617</t>
  </si>
  <si>
    <t>Black Canyon [Hydro]</t>
  </si>
  <si>
    <t>Highway 22, Terreton, ID 83409</t>
  </si>
  <si>
    <t>Birch Creek Hydro</t>
  </si>
  <si>
    <t>2350 Avenue G, White City, OR 97503</t>
  </si>
  <si>
    <t>Biomass One, L.P.</t>
  </si>
  <si>
    <t>96900 Herin Lane, Wasco, OR 97065</t>
  </si>
  <si>
    <t>Biglow Canyon Wind (Phase 3)</t>
  </si>
  <si>
    <t>Biglow Canyon Wind (Phase 2)</t>
  </si>
  <si>
    <t>Biglow Canyon Wind (Phase 1)</t>
  </si>
  <si>
    <t>Big Top [Wind]</t>
  </si>
  <si>
    <t>Big Silver &amp; Shovel Creek Hydro (CAN)</t>
  </si>
  <si>
    <t>Big Horn PPM [Wind]</t>
  </si>
  <si>
    <t>300 Big Horn Road, Bickleton, WA 99322</t>
  </si>
  <si>
    <t>Big Horn II [Wind]</t>
  </si>
  <si>
    <t>Hwy 35 &amp; Hwy 209, Big Fork, MT 59911</t>
  </si>
  <si>
    <t>Big Fork [Hydro]</t>
  </si>
  <si>
    <t>Route 22, Gates, OR 97346</t>
  </si>
  <si>
    <t>Big Cliff [Hydro]</t>
  </si>
  <si>
    <t>400 East 3600 Street, Beryl, UT 84714</t>
  </si>
  <si>
    <t>Beryl Solar</t>
  </si>
  <si>
    <t>1000 Power Plant Place, Beowawe, NV 89821</t>
  </si>
  <si>
    <t>Beowawe Power [Geothermal]</t>
  </si>
  <si>
    <t>2750 NE Industrial Way, Mountain Home, ID 83647</t>
  </si>
  <si>
    <t>Bennett Mountain Power</t>
  </si>
  <si>
    <t>NW Bond St &amp; NW Wall St, Bend, OR 97701</t>
  </si>
  <si>
    <t>Bend [Hydro]</t>
  </si>
  <si>
    <t>Bell Mountain Power (Jake Amy) [Hydro]</t>
  </si>
  <si>
    <t>Bell Mountain Hydro (Pancheri)</t>
  </si>
  <si>
    <t>80997 Kallunki Rd, Clatskanie, OR 97016</t>
  </si>
  <si>
    <t>Beaver</t>
  </si>
  <si>
    <t>Bear Mountain Wind (CAN)</t>
  </si>
  <si>
    <t>62399 Hamby Rd, Bend, OR 97701</t>
  </si>
  <si>
    <t>Bear Creek Solar</t>
  </si>
  <si>
    <t>Bear Creek Dam (City of Astoria)</t>
  </si>
  <si>
    <t>500 Nils Drive, Butte, MT 59701</t>
  </si>
  <si>
    <t>Basin Creek Plant</t>
  </si>
  <si>
    <t>Barr Creek Hydro (CAN)</t>
  </si>
  <si>
    <t>Ballard Hog Farms [Digester Gas]</t>
  </si>
  <si>
    <t>1338 N 3300 E, Ashton, ID 83420</t>
  </si>
  <si>
    <t>Ashton [Hydro]</t>
  </si>
  <si>
    <t>Ashlu Creek Water Power (CAN)</t>
  </si>
  <si>
    <t>Ashland Solar</t>
  </si>
  <si>
    <t>Ash River Hydroelectric Generation Facility (CAN)</t>
  </si>
  <si>
    <t>Arrow Lakes Hydro (CAN)</t>
  </si>
  <si>
    <t>Armstrong Woodwaste Cogen (CAN)</t>
  </si>
  <si>
    <t>72650 Rattlesnake Road, Arlington, OR 97812</t>
  </si>
  <si>
    <t>Arlington Wind</t>
  </si>
  <si>
    <t>South of Elliot Road and west, Arlington, AZ 85326</t>
  </si>
  <si>
    <t>Arlington Valley Solar II</t>
  </si>
  <si>
    <t>Arlington Valley Solar</t>
  </si>
  <si>
    <t>39027 W Elliot Road, Arlington, AZ 85322</t>
  </si>
  <si>
    <t>Arlington Valley Energy Facility</t>
  </si>
  <si>
    <t>15555 Apex Power Parkway, Las Vegas, NV 89165</t>
  </si>
  <si>
    <t>Apex Generating Station</t>
  </si>
  <si>
    <t>3800 N HIghway 191, Cochise, AZ 85606</t>
  </si>
  <si>
    <t>Apache Solar</t>
  </si>
  <si>
    <t>3525 N US Hwy 191, Cochise, AZ 85606</t>
  </si>
  <si>
    <t>Apache Generating Station</t>
  </si>
  <si>
    <t>n/a, Mountain Home, ID 83647</t>
  </si>
  <si>
    <t>Anderson Ranch [Hydro]</t>
  </si>
  <si>
    <t>2594 Smith Rd, American Falls, ID 83650</t>
  </si>
  <si>
    <t>American Falls Solar II</t>
  </si>
  <si>
    <t>American Falls Solar</t>
  </si>
  <si>
    <t>Alouette Lake Hydro (CAN)</t>
  </si>
  <si>
    <t>Aligned Microgrid</t>
  </si>
  <si>
    <t>2376 East Highway 2, Oldtown, ID 83822</t>
  </si>
  <si>
    <t>Albeni Falls [Hydro]</t>
  </si>
  <si>
    <t>Albany, City of Hydro</t>
  </si>
  <si>
    <t>Akolkolex [Hydro] (CAN)</t>
  </si>
  <si>
    <t>7302 W Northern Ave, Glendale, AZ 85303</t>
  </si>
  <si>
    <t>Agua Fria Generating Station</t>
  </si>
  <si>
    <t>67500 East Palomas Rd, Dateland, AZ 85333</t>
  </si>
  <si>
    <t>Agua Caliente Solar</t>
  </si>
  <si>
    <t>Afton Lower Valley Culinary Hydro</t>
  </si>
  <si>
    <t>2250 North Adams Drive, Madras, OR 97741</t>
  </si>
  <si>
    <t>Adams Solar Center</t>
  </si>
  <si>
    <t>Aberfeldie  Hydroelectric Generation Facility (CAN)</t>
  </si>
  <si>
    <t>1057 SW Holly Lane #2, Culver, OR 97734</t>
  </si>
  <si>
    <t>45 Mile (EBD) [Hydro]</t>
  </si>
  <si>
    <t>26-foot Drop Small Hydro</t>
  </si>
  <si>
    <t>150 Mile House Waste Heat (CAN)</t>
  </si>
  <si>
    <t>Full_Address</t>
  </si>
  <si>
    <t>System_Power_Owner</t>
  </si>
  <si>
    <t>Nameplate_Capacity_(MW)</t>
  </si>
  <si>
    <t>CEC_Eligible_Advisory</t>
  </si>
  <si>
    <t>Primary Fuel</t>
  </si>
  <si>
    <t>Jurisdiction</t>
  </si>
  <si>
    <t>EIA_Plant_ID_(multiple)</t>
  </si>
  <si>
    <t>EIA_Plant_ID_(single)</t>
  </si>
  <si>
    <t>USEPA_GHG_ID</t>
  </si>
  <si>
    <t>Specified_Import_Name</t>
  </si>
  <si>
    <t>ARB_ID</t>
  </si>
  <si>
    <t>Owners
&amp; Operators</t>
  </si>
  <si>
    <t>Ownership
&amp; Control</t>
  </si>
  <si>
    <r>
      <t xml:space="preserve">Nameplate Capacity, Generation, &amp; Additional Capacity
</t>
    </r>
    <r>
      <rPr>
        <b/>
        <sz val="18"/>
        <color rgb="FFFF0000"/>
        <rFont val="Calibri"/>
        <family val="2"/>
        <scheme val="minor"/>
      </rPr>
      <t>Answer only if GPE</t>
    </r>
  </si>
  <si>
    <t>Generation Providing Entity (GPE) Determination</t>
  </si>
  <si>
    <r>
      <t xml:space="preserve">Net Nameplate Capacity 
(MW)
</t>
    </r>
    <r>
      <rPr>
        <sz val="12"/>
        <rFont val="Calibri"/>
        <family val="2"/>
        <scheme val="minor"/>
      </rPr>
      <t>§95111(g)(1)(G)</t>
    </r>
  </si>
  <si>
    <t>Facility_Unit_ARB_ID</t>
  </si>
  <si>
    <t>EIA_Plant_ID</t>
  </si>
  <si>
    <t>WREGIS_ID</t>
  </si>
  <si>
    <t>Owner_Name</t>
  </si>
  <si>
    <t>Facility_Operator</t>
  </si>
  <si>
    <t>Percent_ownership</t>
  </si>
  <si>
    <t>Net_Nameplate</t>
  </si>
  <si>
    <t>Net_Gen</t>
  </si>
  <si>
    <t>Add_Cap_Date</t>
  </si>
  <si>
    <t>Add_Cap_Gen_Increase</t>
  </si>
  <si>
    <t>Add_Cap_Actions_Taken</t>
  </si>
  <si>
    <t>CAISO_ID</t>
  </si>
  <si>
    <t>FERC_ID</t>
  </si>
  <si>
    <r>
      <t xml:space="preserve">Additional Generation Source ID Numbers
</t>
    </r>
    <r>
      <rPr>
        <i/>
        <sz val="16"/>
        <color theme="1"/>
        <rFont val="Calibri"/>
        <family val="2"/>
        <scheme val="minor"/>
      </rPr>
      <t>Complete only if applicable</t>
    </r>
  </si>
  <si>
    <r>
      <t xml:space="preserve">Do you own this facility, or is your specified source contract for a share of the Total Capacity/Output of the Facility, as opposed to a Fixed MW or MWh Amount?
</t>
    </r>
    <r>
      <rPr>
        <b/>
        <sz val="12"/>
        <color rgb="FFFF0000"/>
        <rFont val="Calibri"/>
        <family val="2"/>
        <scheme val="minor"/>
      </rPr>
      <t>Required</t>
    </r>
    <r>
      <rPr>
        <b/>
        <sz val="12"/>
        <rFont val="Calibri"/>
        <family val="2"/>
        <scheme val="minor"/>
      </rPr>
      <t xml:space="preserve">
</t>
    </r>
    <r>
      <rPr>
        <sz val="12"/>
        <rFont val="Calibri"/>
        <family val="2"/>
        <scheme val="minor"/>
      </rPr>
      <t>§95102(a) &amp; §95111(a)(4)</t>
    </r>
  </si>
  <si>
    <t>Cream colored cells with red outline auto-populate information based on user imputs, or inputs transferred from a different tab, but manual entry is NOT allowed.</t>
  </si>
  <si>
    <t xml:space="preserve">The Specified Source Registration Workbook has also been posted on the CARB website at: </t>
  </si>
  <si>
    <t xml:space="preserve">Location
</t>
  </si>
  <si>
    <t>WS_PRS_Att</t>
  </si>
  <si>
    <t>WS_PRS_IDs</t>
  </si>
  <si>
    <t>WS_PRS_GPE</t>
  </si>
  <si>
    <t>WS_PRS_Own</t>
  </si>
  <si>
    <t>WS_PRS_AddID</t>
  </si>
  <si>
    <t>WS_PRS_Update</t>
  </si>
  <si>
    <t>WS_NS_Att</t>
  </si>
  <si>
    <t>WS_NS_IDs</t>
  </si>
  <si>
    <t>WS_NS_Loc</t>
  </si>
  <si>
    <t>WS_NS_GPE</t>
  </si>
  <si>
    <t>WS_NS_Own</t>
  </si>
  <si>
    <t>WS_NS_AddID</t>
  </si>
  <si>
    <r>
      <t xml:space="preserve">FERC PURPA QF ID
</t>
    </r>
    <r>
      <rPr>
        <sz val="12"/>
        <rFont val="Calibri"/>
        <family val="2"/>
        <scheme val="minor"/>
      </rPr>
      <t>§95111(g)(1)(C)</t>
    </r>
  </si>
  <si>
    <r>
      <t xml:space="preserve">CAISO Generator Resource ID
</t>
    </r>
    <r>
      <rPr>
        <sz val="12"/>
        <rFont val="Calibri"/>
        <family val="2"/>
        <scheme val="minor"/>
      </rPr>
      <t>§95111(g)(1)(C)</t>
    </r>
  </si>
  <si>
    <r>
      <t xml:space="preserve">EIA Plant ID
</t>
    </r>
    <r>
      <rPr>
        <sz val="12"/>
        <rFont val="Calibri"/>
        <family val="2"/>
      </rPr>
      <t>§95111(g)(1)(C)</t>
    </r>
  </si>
  <si>
    <r>
      <t xml:space="preserve">CEC RPS ID
</t>
    </r>
    <r>
      <rPr>
        <sz val="12"/>
        <rFont val="Calibri"/>
        <family val="2"/>
      </rPr>
      <t>§95111(g)(1)(C)</t>
    </r>
  </si>
  <si>
    <r>
      <t xml:space="preserve">EIA Plant ID
</t>
    </r>
    <r>
      <rPr>
        <sz val="12"/>
        <rFont val="Calibri"/>
        <family val="2"/>
      </rPr>
      <t xml:space="preserve">
§95111(g)(1)(C)</t>
    </r>
  </si>
  <si>
    <r>
      <t xml:space="preserve">Full Address
</t>
    </r>
    <r>
      <rPr>
        <sz val="12"/>
        <rFont val="Calibri"/>
        <family val="2"/>
      </rPr>
      <t>(Concatenated,
incl. zip)</t>
    </r>
    <r>
      <rPr>
        <b/>
        <sz val="12"/>
        <rFont val="Calibri"/>
        <family val="2"/>
      </rPr>
      <t xml:space="preserve">
</t>
    </r>
    <r>
      <rPr>
        <sz val="12"/>
        <rFont val="Calibri"/>
        <family val="2"/>
      </rPr>
      <t>§95111(g)(1)(D)</t>
    </r>
  </si>
  <si>
    <r>
      <t xml:space="preserve">Jurisdiction
</t>
    </r>
    <r>
      <rPr>
        <sz val="12"/>
        <rFont val="Calibri"/>
        <family val="2"/>
      </rPr>
      <t>(State/Province or Country)</t>
    </r>
    <r>
      <rPr>
        <b/>
        <sz val="12"/>
        <rFont val="Calibri"/>
        <family val="2"/>
      </rPr>
      <t xml:space="preserve">
</t>
    </r>
    <r>
      <rPr>
        <sz val="12"/>
        <rFont val="Calibri"/>
        <family val="2"/>
      </rPr>
      <t>§95111(g)(1)(D)</t>
    </r>
  </si>
  <si>
    <r>
      <t xml:space="preserve">Facility Operator
</t>
    </r>
    <r>
      <rPr>
        <sz val="12"/>
        <rFont val="Calibri"/>
        <family val="2"/>
      </rPr>
      <t>§95111(g)(1)(E)</t>
    </r>
  </si>
  <si>
    <r>
      <t xml:space="preserve">Percent Ownership Share (%)
</t>
    </r>
    <r>
      <rPr>
        <sz val="12"/>
        <rFont val="Calibri"/>
        <family val="2"/>
        <scheme val="minor"/>
      </rPr>
      <t xml:space="preserve">
§95111(g)(1)(F)</t>
    </r>
  </si>
  <si>
    <r>
      <t xml:space="preserve">Facility Operator
</t>
    </r>
    <r>
      <rPr>
        <sz val="12"/>
        <rFont val="Calibri"/>
        <family val="2"/>
      </rPr>
      <t xml:space="preserve">
§95111(g)(1)(E)</t>
    </r>
  </si>
  <si>
    <r>
      <t xml:space="preserve">Percent Ownership Share (%)
</t>
    </r>
    <r>
      <rPr>
        <sz val="12"/>
        <rFont val="Calibri"/>
        <family val="2"/>
        <scheme val="minor"/>
      </rPr>
      <t>§95111(g)(1)(F)</t>
    </r>
  </si>
  <si>
    <r>
      <t xml:space="preserve">Primary Fuel
</t>
    </r>
    <r>
      <rPr>
        <sz val="12"/>
        <rFont val="Calibri"/>
        <family val="2"/>
      </rPr>
      <t xml:space="preserve">
Based on largest share by MMBtu</t>
    </r>
    <r>
      <rPr>
        <b/>
        <sz val="12"/>
        <rFont val="Calibri"/>
        <family val="2"/>
      </rPr>
      <t xml:space="preserve">
</t>
    </r>
    <r>
      <rPr>
        <sz val="12"/>
        <rFont val="Calibri"/>
        <family val="2"/>
      </rPr>
      <t>§95111(g)(1)(L)</t>
    </r>
  </si>
  <si>
    <r>
      <t xml:space="preserve">Cogen?  
</t>
    </r>
    <r>
      <rPr>
        <sz val="12"/>
        <rFont val="Calibri"/>
        <family val="2"/>
      </rPr>
      <t>(Y/N)</t>
    </r>
    <r>
      <rPr>
        <b/>
        <sz val="12"/>
        <rFont val="Calibri"/>
        <family val="2"/>
      </rPr>
      <t xml:space="preserve">
</t>
    </r>
    <r>
      <rPr>
        <sz val="12"/>
        <rFont val="Calibri"/>
        <family val="2"/>
      </rPr>
      <t>§95111(g)(1)(L)</t>
    </r>
  </si>
  <si>
    <r>
      <t xml:space="preserve">Cogen?  
</t>
    </r>
    <r>
      <rPr>
        <sz val="12"/>
        <rFont val="Calibri"/>
        <family val="2"/>
      </rPr>
      <t>(Y/N)</t>
    </r>
    <r>
      <rPr>
        <b/>
        <sz val="12"/>
        <rFont val="Calibri"/>
        <family val="2"/>
      </rPr>
      <t xml:space="preserve">
</t>
    </r>
    <r>
      <rPr>
        <sz val="12"/>
        <rFont val="Calibri"/>
        <family val="2"/>
      </rPr>
      <t xml:space="preserve">
§95111(g)(1)(L)</t>
    </r>
  </si>
  <si>
    <t>REGISTRATION OF CONTINUING SPECIFIED SOURCE FACILITIES AND UNITS §95111(g)(1):</t>
  </si>
  <si>
    <t>Op_Control</t>
  </si>
  <si>
    <r>
      <t xml:space="preserve">Operational Control
</t>
    </r>
    <r>
      <rPr>
        <sz val="12"/>
        <rFont val="Calibri"/>
        <family val="2"/>
        <scheme val="minor"/>
      </rPr>
      <t>(Y/N)</t>
    </r>
    <r>
      <rPr>
        <b/>
        <sz val="12"/>
        <rFont val="Calibri"/>
        <family val="2"/>
        <scheme val="minor"/>
      </rPr>
      <t xml:space="preserve">
</t>
    </r>
    <r>
      <rPr>
        <sz val="12"/>
        <rFont val="Calibri"/>
        <family val="2"/>
        <scheme val="minor"/>
      </rPr>
      <t>§95111(g)(1)(F)</t>
    </r>
  </si>
  <si>
    <r>
      <t xml:space="preserve">Specified Generation Source
</t>
    </r>
    <r>
      <rPr>
        <sz val="12"/>
        <rFont val="Calibri"/>
        <family val="2"/>
      </rPr>
      <t xml:space="preserve">Select from dropdown; if unlisted and previously registered, contact CARB. If unlisted and newly registered, enter in New Sources tab.
</t>
    </r>
    <r>
      <rPr>
        <i/>
        <sz val="12"/>
        <rFont val="Calibri"/>
        <family val="2"/>
      </rPr>
      <t xml:space="preserve">
Searchable List
</t>
    </r>
    <r>
      <rPr>
        <i/>
        <sz val="12"/>
        <color rgb="FFFF0000"/>
        <rFont val="Calibri"/>
        <family val="2"/>
      </rPr>
      <t>Enter '*' for full list, or start typing to search</t>
    </r>
  </si>
  <si>
    <t>Cream colored cells auto-populate information based on user imputs, or inputs transferred from a different tab. Manual entry is allowed if selection is not available (e.g. a newly registered source) or if autofilled information is incorrect. If any autofilled cream colored cells are overwritten, please indicate "Yes" in the "Autofill Information Updated?" column for the edited line item.</t>
  </si>
  <si>
    <t>https://ww2.arb.ca.gov/mrr-epe</t>
  </si>
  <si>
    <r>
      <t xml:space="preserve">Facility Owner
</t>
    </r>
    <r>
      <rPr>
        <sz val="12"/>
        <rFont val="Calibri"/>
        <family val="2"/>
      </rPr>
      <t>§95111(g)(1)(E)</t>
    </r>
  </si>
  <si>
    <r>
      <t xml:space="preserve">Specified Generation Source
</t>
    </r>
    <r>
      <rPr>
        <sz val="12"/>
        <rFont val="Calibri"/>
        <family val="2"/>
      </rPr>
      <t>Enter name into cell.</t>
    </r>
  </si>
  <si>
    <r>
      <t xml:space="preserve">Net Generation
 (MWh)
</t>
    </r>
    <r>
      <rPr>
        <sz val="12"/>
        <rFont val="Calibri"/>
        <family val="2"/>
        <scheme val="minor"/>
      </rPr>
      <t>Complete only if known for current RY</t>
    </r>
    <r>
      <rPr>
        <b/>
        <sz val="12"/>
        <rFont val="Calibri"/>
        <family val="2"/>
        <scheme val="minor"/>
      </rPr>
      <t xml:space="preserve">
</t>
    </r>
    <r>
      <rPr>
        <sz val="12"/>
        <rFont val="Calibri"/>
        <family val="2"/>
        <scheme val="minor"/>
      </rPr>
      <t>§95111(g)(1)(H)</t>
    </r>
  </si>
  <si>
    <r>
      <rPr>
        <b/>
        <sz val="12"/>
        <color theme="4"/>
        <rFont val="Calibri"/>
        <family val="2"/>
        <scheme val="minor"/>
      </rPr>
      <t xml:space="preserve">Additional Capacity - </t>
    </r>
    <r>
      <rPr>
        <b/>
        <sz val="12"/>
        <rFont val="Calibri"/>
        <family val="2"/>
        <scheme val="minor"/>
      </rPr>
      <t xml:space="preserve">Implementation Date
</t>
    </r>
    <r>
      <rPr>
        <sz val="12"/>
        <rFont val="Calibri"/>
        <family val="2"/>
        <scheme val="minor"/>
      </rPr>
      <t>Complete only if applicable</t>
    </r>
    <r>
      <rPr>
        <b/>
        <sz val="12"/>
        <rFont val="Calibri"/>
        <family val="2"/>
        <scheme val="minor"/>
      </rPr>
      <t xml:space="preserve">
</t>
    </r>
    <r>
      <rPr>
        <sz val="12"/>
        <rFont val="Calibri"/>
        <family val="2"/>
        <scheme val="minor"/>
      </rPr>
      <t>§95111(g)(1)(J)</t>
    </r>
  </si>
  <si>
    <r>
      <rPr>
        <b/>
        <sz val="12"/>
        <color theme="4"/>
        <rFont val="Calibri"/>
        <family val="2"/>
        <scheme val="minor"/>
      </rPr>
      <t xml:space="preserve">Additional Capacity - </t>
    </r>
    <r>
      <rPr>
        <b/>
        <sz val="12"/>
        <rFont val="Calibri"/>
        <family val="2"/>
        <scheme val="minor"/>
      </rPr>
      <t xml:space="preserve">Net Generation Increase, MWh
</t>
    </r>
    <r>
      <rPr>
        <sz val="12"/>
        <rFont val="Calibri"/>
        <family val="2"/>
        <scheme val="minor"/>
      </rPr>
      <t>Complete only if applicable</t>
    </r>
    <r>
      <rPr>
        <b/>
        <sz val="12"/>
        <rFont val="Calibri"/>
        <family val="2"/>
        <scheme val="minor"/>
      </rPr>
      <t xml:space="preserve">
</t>
    </r>
    <r>
      <rPr>
        <sz val="12"/>
        <rFont val="Calibri"/>
        <family val="2"/>
        <scheme val="minor"/>
      </rPr>
      <t xml:space="preserve">
§95111(g)(1)(J)</t>
    </r>
  </si>
  <si>
    <r>
      <rPr>
        <b/>
        <sz val="12"/>
        <color theme="4"/>
        <rFont val="Calibri"/>
        <family val="2"/>
        <scheme val="minor"/>
      </rPr>
      <t xml:space="preserve">Additional Capacity - </t>
    </r>
    <r>
      <rPr>
        <b/>
        <sz val="12"/>
        <rFont val="Calibri"/>
        <family val="2"/>
        <scheme val="minor"/>
      </rPr>
      <t xml:space="preserve">Actions Taken
</t>
    </r>
    <r>
      <rPr>
        <sz val="12"/>
        <rFont val="Calibri"/>
        <family val="2"/>
        <scheme val="minor"/>
      </rPr>
      <t>Complete only if applicable</t>
    </r>
    <r>
      <rPr>
        <b/>
        <sz val="12"/>
        <rFont val="Calibri"/>
        <family val="2"/>
        <scheme val="minor"/>
      </rPr>
      <t xml:space="preserve">
</t>
    </r>
    <r>
      <rPr>
        <sz val="12"/>
        <rFont val="Calibri"/>
        <family val="2"/>
        <scheme val="minor"/>
      </rPr>
      <t>§95111(g)(1)(J)</t>
    </r>
  </si>
  <si>
    <r>
      <t xml:space="preserve">US EPA 
GHGRP ID
</t>
    </r>
    <r>
      <rPr>
        <b/>
        <sz val="12"/>
        <color rgb="FFFF0000"/>
        <rFont val="Calibri"/>
        <family val="2"/>
      </rPr>
      <t>(not Facility ID)</t>
    </r>
    <r>
      <rPr>
        <b/>
        <sz val="12"/>
        <rFont val="Calibri"/>
        <family val="2"/>
      </rPr>
      <t xml:space="preserve">
</t>
    </r>
    <r>
      <rPr>
        <sz val="12"/>
        <rFont val="Calibri"/>
        <family val="2"/>
      </rPr>
      <t xml:space="preserve">§95111(g)(1)(C) </t>
    </r>
  </si>
  <si>
    <r>
      <t xml:space="preserve">WREGIS Generator ID
</t>
    </r>
    <r>
      <rPr>
        <b/>
        <sz val="12"/>
        <color rgb="FFFF0000"/>
        <rFont val="Calibri"/>
        <family val="2"/>
      </rPr>
      <t>Only if CEC RPS Eligible</t>
    </r>
  </si>
  <si>
    <r>
      <t xml:space="preserve">Facility Owner
</t>
    </r>
    <r>
      <rPr>
        <b/>
        <sz val="12"/>
        <color rgb="FFFF0000"/>
        <rFont val="Calibri"/>
        <family val="2"/>
      </rPr>
      <t>As previously registered with CARB - update if necessary</t>
    </r>
    <r>
      <rPr>
        <b/>
        <sz val="12"/>
        <rFont val="Calibri"/>
        <family val="2"/>
      </rPr>
      <t xml:space="preserve">
</t>
    </r>
    <r>
      <rPr>
        <sz val="12"/>
        <rFont val="Calibri"/>
        <family val="2"/>
      </rPr>
      <t>§95111(g)(1)(E)</t>
    </r>
  </si>
  <si>
    <r>
      <t xml:space="preserve">Autofill Information Updated?
</t>
    </r>
    <r>
      <rPr>
        <b/>
        <sz val="12"/>
        <color rgb="FFFF0000"/>
        <rFont val="Calibri"/>
        <family val="2"/>
        <scheme val="minor"/>
      </rPr>
      <t xml:space="preserve">Enter 'Yes' only if </t>
    </r>
    <r>
      <rPr>
        <b/>
        <u/>
        <sz val="12"/>
        <color rgb="FFFF0000"/>
        <rFont val="Calibri"/>
        <family val="2"/>
        <scheme val="minor"/>
      </rPr>
      <t>any</t>
    </r>
    <r>
      <rPr>
        <b/>
        <sz val="12"/>
        <color rgb="FFFF0000"/>
        <rFont val="Calibri"/>
        <family val="2"/>
        <scheme val="minor"/>
      </rPr>
      <t xml:space="preserve"> CARB autofilled informaton was overwritten to update or correct</t>
    </r>
  </si>
  <si>
    <r>
      <t xml:space="preserve">US EPA 
GHGRP ID
</t>
    </r>
    <r>
      <rPr>
        <b/>
        <sz val="12"/>
        <color rgb="FFFF0000"/>
        <rFont val="Calibri"/>
        <family val="2"/>
      </rPr>
      <t>(not Facility ID)</t>
    </r>
    <r>
      <rPr>
        <b/>
        <sz val="12"/>
        <rFont val="Calibri"/>
        <family val="2"/>
      </rPr>
      <t xml:space="preserve">
</t>
    </r>
    <r>
      <rPr>
        <sz val="12"/>
        <rFont val="Calibri"/>
        <family val="2"/>
      </rPr>
      <t>§95111(g)(1)(C)</t>
    </r>
  </si>
  <si>
    <t>REGISTRATION OF NEW SPECIFIED SOURCE FACILITIES AND UNITS §95111(g)(1):</t>
  </si>
  <si>
    <t>Afton Generating Station</t>
  </si>
  <si>
    <t>Pubic Service Company of New Mexico</t>
  </si>
  <si>
    <t>10100 West Afton Road, La Mesa, NM 88044</t>
  </si>
  <si>
    <t>Badger 1 [Solar]</t>
  </si>
  <si>
    <t>Desert Sky Solar LLC</t>
  </si>
  <si>
    <t>35324 W Indian School Road, Tonopah, AZ 85354</t>
  </si>
  <si>
    <t>Big Sky Dairy Digester</t>
  </si>
  <si>
    <t>2395 S. 1500 E, Gooding, ID 83330</t>
  </si>
  <si>
    <t>Cedar Springs I [Wind]</t>
  </si>
  <si>
    <t>TBD, Douglas, WY 82633</t>
  </si>
  <si>
    <t>Cedar Springs II [Wind]</t>
  </si>
  <si>
    <t>Cedar Springs III [Wind]</t>
  </si>
  <si>
    <t>Chino Solar Valley</t>
  </si>
  <si>
    <t>1900 E Road 4 South, Chino Valley, AZ 86323</t>
  </si>
  <si>
    <t>Cotton Center Solar Hybrid</t>
  </si>
  <si>
    <t>45625 S Old US 80, Gila Bend, AZ 85337</t>
  </si>
  <si>
    <t>Cove Mountain Solar</t>
  </si>
  <si>
    <t>TBD, Beryl, UT 84714</t>
  </si>
  <si>
    <t>Cushman Hydro Project (No. 1 &amp; No. 2 Dams)</t>
  </si>
  <si>
    <t>Desert Star [Solar]</t>
  </si>
  <si>
    <t>Dworshak Fish Turbine [Hydro]</t>
  </si>
  <si>
    <t>Ekola Flats [Wind]</t>
  </si>
  <si>
    <t>2831B US Highway 30, Hanna, WY 82327</t>
  </si>
  <si>
    <t>Foothills Solar</t>
  </si>
  <si>
    <t>Ave 12E and 13th Street, Yuma, AZ 85367</t>
  </si>
  <si>
    <t>FPL Energy Stateline II (Vansycle II) [Wind]</t>
  </si>
  <si>
    <t>FPL Energy Vansycle (Stateline 1&amp;2) [Wind]</t>
  </si>
  <si>
    <t>Gila Bend Hybrid [Solar]</t>
  </si>
  <si>
    <t>32700 W Powerline Rd, Gila Bend, AZ 85337</t>
  </si>
  <si>
    <t>Hyder Hybrid [Solar]</t>
  </si>
  <si>
    <t>75100 E County 14 1/2 St, Hyder, AZ 85333</t>
  </si>
  <si>
    <t>Hyder II Hybrid [Solar]</t>
  </si>
  <si>
    <t>PREI - Powell River Energy Inc.</t>
  </si>
  <si>
    <t>Luke Solar</t>
  </si>
  <si>
    <t>6476 N. Ammo Rd., Glendale, AZ 85309</t>
  </si>
  <si>
    <t>Mesquite Solar 2</t>
  </si>
  <si>
    <t>Milford I Solar</t>
  </si>
  <si>
    <t>6140 North 2200 West, Milford, UT 84751</t>
  </si>
  <si>
    <t>Milford II Solar</t>
  </si>
  <si>
    <t>Mohave County Wind</t>
  </si>
  <si>
    <t>Mohave County Wind Farm Holdings, LLC (Subsidiary</t>
  </si>
  <si>
    <t>20606 US 93, Willow Beach, AZ 86445</t>
  </si>
  <si>
    <t>OR Solar 2 (Agate)</t>
  </si>
  <si>
    <t>14828 Agate Road, Eagle Point, OR 97524</t>
  </si>
  <si>
    <t>Orchard 1 [Wind]</t>
  </si>
  <si>
    <t>Orchard 2 [Wind]</t>
  </si>
  <si>
    <t>Orchard 3 [Wind]</t>
  </si>
  <si>
    <t>Orchard 4 [Wind]</t>
  </si>
  <si>
    <t>PacifiCorp - MJRP (TWO)</t>
  </si>
  <si>
    <t>Paloma Solar Hybrid</t>
  </si>
  <si>
    <t>46700 S Old US 80, Gila Bend, AZ 85337</t>
  </si>
  <si>
    <t>Pioneer Wind Park I</t>
  </si>
  <si>
    <t>Prescott Airport [Solar]</t>
  </si>
  <si>
    <t>Melville Road, Prescott, AZ 86301</t>
  </si>
  <si>
    <t>Prescott Solar</t>
  </si>
  <si>
    <t>SunEAZ1, LLC</t>
  </si>
  <si>
    <t>10100 North Sam Steiger Trail, Prescott, AZ 86301</t>
  </si>
  <si>
    <t>Pryor Mountain [Wind]</t>
  </si>
  <si>
    <t>RE Ajo 1 [Solar]</t>
  </si>
  <si>
    <t>RE Ajo 1 LLC</t>
  </si>
  <si>
    <t>100 Pipeline Road, Ajo, AZ 85321</t>
  </si>
  <si>
    <t>RE Bagdad Solar I</t>
  </si>
  <si>
    <t>RE Bagdad Solar I LLC</t>
  </si>
  <si>
    <t>Terminus of Airport Road, Bagdad, AZ 86321</t>
  </si>
  <si>
    <t>RE Gillespie 1 [Solar]</t>
  </si>
  <si>
    <t>Gamma Genco CV II LLC</t>
  </si>
  <si>
    <t>36400 South Old US Highway 80, Gila Bend, AZ 85337</t>
  </si>
  <si>
    <t>Rock Creek Dairy (New Energy One) [Digester Gas]</t>
  </si>
  <si>
    <t>Roosevelt [Hydro]</t>
  </si>
  <si>
    <t>Salt River Project</t>
  </si>
  <si>
    <t>29221 N AZ Highway 188, #4, Roosevelt, AZ 85545</t>
  </si>
  <si>
    <t>Saddle Mountain Solar I</t>
  </si>
  <si>
    <t>SUNE AZ2, LLC</t>
  </si>
  <si>
    <t>52500 W Baseline Road, Tonopah, AZ 85354</t>
  </si>
  <si>
    <t>Seneca Sustainability Energy [Biomass]</t>
  </si>
  <si>
    <t>Sierra Pacific Burlington</t>
  </si>
  <si>
    <t>Silver State Solar - South</t>
  </si>
  <si>
    <t>E Primm Blvd, Primm Valley, NV 89019</t>
  </si>
  <si>
    <t>Skookumchuck Wind</t>
  </si>
  <si>
    <t>16340 Vail Loop Rd SE, Rainier, WA 98576</t>
  </si>
  <si>
    <t>Solana [Solar]</t>
  </si>
  <si>
    <t>Arizona Solar One LLC (Abengoa)</t>
  </si>
  <si>
    <t>57750 S. Painted Rock Dam Road, Gila Bend, AZ 85337</t>
  </si>
  <si>
    <t>Stampede [Hydro]</t>
  </si>
  <si>
    <t>n/a, Truckee, CA 96161</t>
  </si>
  <si>
    <t>Stewart Mountain [Hydro]</t>
  </si>
  <si>
    <t>P.O. Box 52025 PAB 221, Phoenix, AZ 85072</t>
  </si>
  <si>
    <t>Sunshine Valley Solar</t>
  </si>
  <si>
    <t>TB Flats 1 [Wind]</t>
  </si>
  <si>
    <t>2179A  Wyoming Highway 487, Medicine Bow, WY 82329</t>
  </si>
  <si>
    <t>21905 Reno Technology Parkway, Sparks, NV 89434</t>
  </si>
  <si>
    <t>Whitegrass No. 1 [Geothermal]</t>
  </si>
  <si>
    <t>21 Julian Lane, Yerington, NV 89447</t>
  </si>
  <si>
    <t>Result of Last Typed in First Cell Below</t>
  </si>
  <si>
    <t>Dynamic List Spec</t>
  </si>
  <si>
    <t>Index Count</t>
  </si>
  <si>
    <t>Primary Fuel Type</t>
  </si>
  <si>
    <t>Tucson Electric Power - EPE</t>
  </si>
  <si>
    <t>Desert Community Energy (DCCE) - RSO</t>
  </si>
  <si>
    <t>Pomona Choice Energy - RSO</t>
  </si>
  <si>
    <t>Mercuria Energy America - EPE</t>
  </si>
  <si>
    <t>Uniper Global Commodities North America - EPE</t>
  </si>
  <si>
    <t>Seattle City Light - EPE</t>
  </si>
  <si>
    <t>N/A</t>
  </si>
  <si>
    <r>
      <t xml:space="preserve">Operational control
</t>
    </r>
    <r>
      <rPr>
        <sz val="12"/>
        <rFont val="Calibri"/>
        <family val="2"/>
        <scheme val="minor"/>
      </rPr>
      <t>(Yes/No)</t>
    </r>
    <r>
      <rPr>
        <b/>
        <sz val="12"/>
        <rFont val="Calibri"/>
        <family val="2"/>
        <scheme val="minor"/>
      </rPr>
      <t xml:space="preserve">
</t>
    </r>
    <r>
      <rPr>
        <sz val="12"/>
        <rFont val="Calibri"/>
        <family val="2"/>
        <scheme val="minor"/>
      </rPr>
      <t>§95111(g)(1)(F)</t>
    </r>
  </si>
  <si>
    <t>Airport Solar</t>
  </si>
  <si>
    <t>17819 Airport Road, Lakeview, OR 97630</t>
  </si>
  <si>
    <t>Aragonne Wind</t>
  </si>
  <si>
    <t>Aragonne Wind LLC</t>
  </si>
  <si>
    <t>1837 Muniz Road, Santa Rosa, NM 88435</t>
  </si>
  <si>
    <t>300 Big Horn Road, Bickelton, WA 99322</t>
  </si>
  <si>
    <t>Clines Corners Wind</t>
  </si>
  <si>
    <t>761 Berlier Ranch Rd., Encino, NM 88321</t>
  </si>
  <si>
    <t>76 N Power Plant Loop, Richland, WA 99352</t>
  </si>
  <si>
    <t>28100 Judd Rd One, Buckeye, AZ 58326</t>
  </si>
  <si>
    <t>Duran Mesa [Wind]</t>
  </si>
  <si>
    <t>59 Robinson Ranch Rd., Duran, NM 88301</t>
  </si>
  <si>
    <t>24314 HWY 60, Encino, NM 88321</t>
  </si>
  <si>
    <t>Energía Sierra Juárez Wind 2 (MEX)</t>
  </si>
  <si>
    <t>Energia Sierra Juarez, S. de R.L. de C.V.</t>
  </si>
  <si>
    <t>Harquahala Generating Project</t>
  </si>
  <si>
    <t>2530 North 491 Ave, Tonopah, AZ 85354</t>
  </si>
  <si>
    <t>Harry Allen Solar</t>
  </si>
  <si>
    <t>AEP Renewables LLC</t>
  </si>
  <si>
    <t>10500 US Hwy 93, Apex, NV 98191</t>
  </si>
  <si>
    <t>98100 Baseline Lane, Wasco, OR 97065</t>
  </si>
  <si>
    <t>11850 Headgate Rock Dam Rd., Parker, AZ 85344</t>
  </si>
  <si>
    <t>High Lonesome Mesa [Wind]</t>
  </si>
  <si>
    <t>NRG Energy Gas &amp; Wind Holdings Inc</t>
  </si>
  <si>
    <t>Hwy  42, Willard, NM 87063</t>
  </si>
  <si>
    <t>6100 Foulis Rd, Hill AFB, UT 84056</t>
  </si>
  <si>
    <t>Hunter [Solar]</t>
  </si>
  <si>
    <t>725 N. 3000 East, Clawson, UT 84516</t>
  </si>
  <si>
    <t>1051 East Rd, Bickleton, WA 99322</t>
  </si>
  <si>
    <t>La Joya Wind</t>
  </si>
  <si>
    <t>Avangrid Renewables, LLC</t>
  </si>
  <si>
    <t>409 Eshleman Road, Encino, NM 88321</t>
  </si>
  <si>
    <t>La Luz Generating Station</t>
  </si>
  <si>
    <t>Public Service Company of New Mexico</t>
  </si>
  <si>
    <t>225 Harrison Rd., Belen, NM 87003</t>
  </si>
  <si>
    <t>Lois &amp; Powell Lakes Dams (CAN)</t>
  </si>
  <si>
    <t>Lordsburg Generating Station</t>
  </si>
  <si>
    <t>2 Power Plant Road, Lordsburg, NM 88045</t>
  </si>
  <si>
    <t>Luna Energy Facility</t>
  </si>
  <si>
    <t>1895 Arrowhead Dr., NW, Deming, NM 88030</t>
  </si>
  <si>
    <t>Millican Solar Energy</t>
  </si>
  <si>
    <t>70935 Weatherford Rd, Arlington, OR 97812</t>
  </si>
  <si>
    <t>New Mexico Wind Energy Center</t>
  </si>
  <si>
    <t>FPL Energy New Mexico Wind, LLC</t>
  </si>
  <si>
    <t>1561 State Highway 252, House, NM 88121</t>
  </si>
  <si>
    <t>73751 Alpine Lane, Lexington, OR 97839</t>
  </si>
  <si>
    <t>Prineville Solar Energy</t>
  </si>
  <si>
    <t>TBD, Prineville, OR 97754</t>
  </si>
  <si>
    <t>427 S. Railbed Road, Bridger, MT 59014</t>
  </si>
  <si>
    <t>Rattlesnake Flat Wind</t>
  </si>
  <si>
    <t>Clearway Energy</t>
  </si>
  <si>
    <t>1473 E Phillips Road, Ritzville, WA 99169</t>
  </si>
  <si>
    <t>Red Cloud Wind</t>
  </si>
  <si>
    <t>829 University Rd., Corona, NM 88318</t>
  </si>
  <si>
    <t>Red Rock Solar</t>
  </si>
  <si>
    <t>25990 East Camino Adelante Roa, Red Rock, AZ 85145</t>
  </si>
  <si>
    <t>Reeves Generating Station</t>
  </si>
  <si>
    <t>4400 Paseo del Norte NE, Albuquerque, NM 87113</t>
  </si>
  <si>
    <t>Rio Bravo Generating Station</t>
  </si>
  <si>
    <t>725 Electric Ave, Albuquerque, NM 87105</t>
  </si>
  <si>
    <t>UT 30, Randolph, UT 84064</t>
  </si>
  <si>
    <t>Sigurd Solar</t>
  </si>
  <si>
    <t>1725 W. Substation Rd., Sigurd, UT 84657</t>
  </si>
  <si>
    <t>Southwest Biogas, LLC</t>
  </si>
  <si>
    <t>36807 W Elliot Rd, Arlington, AZ 85322</t>
  </si>
  <si>
    <t>1520 S. Powerline Rd, Armagosa, NV 89020</t>
  </si>
  <si>
    <t>TB Flats 2 [Wind]</t>
  </si>
  <si>
    <t>Tecolote Wind</t>
  </si>
  <si>
    <t>208 Church St., Duran, NM 88301</t>
  </si>
  <si>
    <t>Townsite Solar</t>
  </si>
  <si>
    <t>Townsite Solar LLC</t>
  </si>
  <si>
    <t>TBD, Boulder City, NV 89005</t>
  </si>
  <si>
    <t>Triple G Dairy Biogas [Digester Gas]</t>
  </si>
  <si>
    <t>n/a</t>
  </si>
  <si>
    <t>Valencia Energy Center</t>
  </si>
  <si>
    <t>Valencia Power, LLC (Southwest Gen)</t>
  </si>
  <si>
    <t>55 Christine Dr, Belen, NM 87002</t>
  </si>
  <si>
    <t>CP Energy Marketing (US) Inc. (Capital Power) - EPE</t>
  </si>
  <si>
    <t>ConocoPhillips Company - EPE</t>
  </si>
  <si>
    <t>Pattern Energy Management Services LLC - EPE</t>
  </si>
  <si>
    <t>Energy Keepers, Inc. - EPE</t>
  </si>
  <si>
    <r>
      <t>Entity Name</t>
    </r>
    <r>
      <rPr>
        <b/>
        <sz val="11"/>
        <color indexed="10"/>
        <rFont val="Calibri"/>
        <family val="2"/>
      </rPr>
      <t xml:space="preserve">
</t>
    </r>
    <r>
      <rPr>
        <i/>
        <sz val="10"/>
        <rFont val="Calibri"/>
        <family val="2"/>
      </rPr>
      <t>If not listed, contact CARB to register your EPE.</t>
    </r>
  </si>
  <si>
    <t>Arizona Public Service Company (APSC) - EPE</t>
  </si>
  <si>
    <t>3PR Trading - EPE</t>
  </si>
  <si>
    <t>BP Energy Retail Company California LLC - RSO</t>
  </si>
  <si>
    <t>Cerritos Electric Utility - EPE</t>
  </si>
  <si>
    <t>Clean Energy Alliance (CEA) - RSO</t>
  </si>
  <si>
    <t>Clear Power - EPE</t>
  </si>
  <si>
    <t>Consolidated Edison Energy, Inc. (ConEd) - EPE</t>
  </si>
  <si>
    <t>Constellation Energy Generation, LLC - EPE</t>
  </si>
  <si>
    <t>Corona, City Utilities Department - EPE</t>
  </si>
  <si>
    <t>Dynasty Power, Inc. - EPE</t>
  </si>
  <si>
    <t>East Bay Community Energy - EPE</t>
  </si>
  <si>
    <t>El Centro Nacional de Control de Energia (CENACE) - EPE</t>
  </si>
  <si>
    <t>Energy for Palmdale's Independent Choice (EPIC) - RSO</t>
  </si>
  <si>
    <t>Healdsburg Electric Department - RSO</t>
  </si>
  <si>
    <t>Marin Clean Energy - EPE</t>
  </si>
  <si>
    <t>Orange County Power Authority (OCPA) - RSO</t>
  </si>
  <si>
    <t xml:space="preserve">Pittsburg Power Company - DBA Island Energy - RSO </t>
  </si>
  <si>
    <t>Quintessence, LLC - EPE</t>
  </si>
  <si>
    <t>San Jose Clean Energy - EPE</t>
  </si>
  <si>
    <t>Santa Barbara Clean Energy (SBCE) - RSO</t>
  </si>
  <si>
    <t>Southwest Biogas - EPE</t>
  </si>
  <si>
    <t>The Energy Authority, Inc. (TEA) - EPE</t>
  </si>
  <si>
    <t>Trinity PUD - RSO</t>
  </si>
  <si>
    <t>Utah Municipal Power Agency (UMPA) - EPE</t>
  </si>
  <si>
    <t>Victorville Municipal Utility Services - EPE</t>
  </si>
  <si>
    <t>WAPA - Desert Southwest Region (DSR) - EPE</t>
  </si>
  <si>
    <t/>
  </si>
  <si>
    <t>Black Mountain Generating Station</t>
  </si>
  <si>
    <t>UNS Electric, Inc.</t>
  </si>
  <si>
    <t>6625 South Yuma Road, Golden Valley, AZ 86413</t>
  </si>
  <si>
    <t>Boulder Park</t>
  </si>
  <si>
    <t>Avista Corp</t>
  </si>
  <si>
    <t>N. 4424 Barker Road, Spokane, WA 99027</t>
  </si>
  <si>
    <t>Seattle City Light</t>
  </si>
  <si>
    <t>Brady Geothermal Energy Facility</t>
  </si>
  <si>
    <t>Clearwater Wind</t>
  </si>
  <si>
    <t>NextEra</t>
  </si>
  <si>
    <t>622 Rock Springs Rd W, Miles City, MT 59301</t>
  </si>
  <si>
    <t>Coyote Springs II</t>
  </si>
  <si>
    <t>Tucson Electric Power</t>
  </si>
  <si>
    <t>Graphite Solar I</t>
  </si>
  <si>
    <t>1197 East Main St, Wellington, UT 84542</t>
  </si>
  <si>
    <t>US Bureau of Reclamation</t>
  </si>
  <si>
    <t>Jicarilla Solar 2</t>
  </si>
  <si>
    <t>Repsol</t>
  </si>
  <si>
    <t>405 Indian Rte J36, Dulce, NM 87528</t>
  </si>
  <si>
    <t>Lancaster</t>
  </si>
  <si>
    <t>Tyr</t>
  </si>
  <si>
    <t>9924 West Lancaster Road, Rathdrum, ID 83858</t>
  </si>
  <si>
    <t>McKinley Paper - Washington Mill</t>
  </si>
  <si>
    <t>McKinley Paper Company - Washington Mill</t>
  </si>
  <si>
    <t>Southwest Generation/Onward Energy</t>
  </si>
  <si>
    <t>North Loop Generating Station</t>
  </si>
  <si>
    <t>Tucson Electric Power company</t>
  </si>
  <si>
    <t>10600 N Casa Grande Hwy, Tucson, AZ 85704</t>
  </si>
  <si>
    <t>Panorama Wind</t>
  </si>
  <si>
    <t>Leeward Renewable Energy</t>
  </si>
  <si>
    <t>59550 WCR 105, Grover, CO 80729</t>
  </si>
  <si>
    <t>Rathdrum</t>
  </si>
  <si>
    <t>5999 W Boekel Road, Rathdrum, ID 83858</t>
  </si>
  <si>
    <t>Rockland Wind Farm</t>
  </si>
  <si>
    <t>3426 Harvest Lane, American Falls, ID 83211</t>
  </si>
  <si>
    <t>Solarize Rogue</t>
  </si>
  <si>
    <t>Star Peak Geothermal</t>
  </si>
  <si>
    <t>Star Peak Geothermal LLC</t>
  </si>
  <si>
    <t>4500 E Frontage Road, Imlay, NV 89418</t>
  </si>
  <si>
    <t>Steamboat II &amp; III [Geothermal]</t>
  </si>
  <si>
    <t>Three Sisters Irrigation District (McKenzie Reservoir) [Hydro]</t>
  </si>
  <si>
    <t>Valencia Power Plant</t>
  </si>
  <si>
    <t>1741N. Grand Ave, Nogales, AZ 85621</t>
  </si>
  <si>
    <t>Wallowa County Community Solar</t>
  </si>
  <si>
    <t>Altop Energy Trading LLC - EPE</t>
  </si>
  <si>
    <t>Agave Solar</t>
  </si>
  <si>
    <t>Arroyo Solar</t>
  </si>
  <si>
    <t>New Mexico</t>
  </si>
  <si>
    <t>DeShaw Renewable Investments</t>
  </si>
  <si>
    <t>Box Canyon (ID) [Hydro]</t>
  </si>
  <si>
    <t>Bronco Plains II [Wind]</t>
  </si>
  <si>
    <t>NextEra Energy Resources</t>
  </si>
  <si>
    <t>TBD, Kit Carson, CO 80834</t>
  </si>
  <si>
    <t>Buckaroo Solar 1, LLC</t>
  </si>
  <si>
    <t>Buckaroo Solar 2, LLC</t>
  </si>
  <si>
    <t>Cabazon Wind Partners</t>
  </si>
  <si>
    <t>Three Wind Holdings; LLC</t>
  </si>
  <si>
    <t>14101 Rusmore Ave, Cabazon, CA 56011</t>
  </si>
  <si>
    <t>CD4 Geothermal Project</t>
  </si>
  <si>
    <t>ORNI 50 LLC</t>
  </si>
  <si>
    <t>94 Casa Diablo Cutoff, Mammoth Lakes, CA 93546</t>
  </si>
  <si>
    <t>Cherry Creek Solar, LLC</t>
  </si>
  <si>
    <t>Chevelon Butte [Wind]</t>
  </si>
  <si>
    <t>AES Clean Energy</t>
  </si>
  <si>
    <t>Consolidated Irrigation Company Hydro Project</t>
  </si>
  <si>
    <t>RWE Clean Energy Wholesale Services, Inc.</t>
  </si>
  <si>
    <t>DeMoss Petrie Generating Station</t>
  </si>
  <si>
    <t>2501 N Flowing Wells Road, Tucson, AZ 85705</t>
  </si>
  <si>
    <t>E.F. Oxnard LLC</t>
  </si>
  <si>
    <t>Mercuria Energy America LLC</t>
  </si>
  <si>
    <t>550 Diaz Ave, Oxnard, CA 93030</t>
  </si>
  <si>
    <t>180 EX373 N 2MI RTE13, McFadden, WY 82083</t>
  </si>
  <si>
    <t>Foote Creek II [Wind]</t>
  </si>
  <si>
    <t>Foote Creek IV [Wind]</t>
  </si>
  <si>
    <t>Forbestown Powerhouse [Hydro]</t>
  </si>
  <si>
    <t>South Feather Water &amp; Power Agency</t>
  </si>
  <si>
    <t>Gaskell West 2b [Solar]</t>
  </si>
  <si>
    <t>Grand View 5 East [Solar]</t>
  </si>
  <si>
    <t>Idaho</t>
  </si>
  <si>
    <t>Green Solar LLC</t>
  </si>
  <si>
    <t>10794 SW Green Drive, Culver, OR 97734</t>
  </si>
  <si>
    <t>Hammerich 10079 [Solar]</t>
  </si>
  <si>
    <t>Hammerich 10082 [Solar]</t>
  </si>
  <si>
    <t>Hammerich 10083 [Solar]</t>
  </si>
  <si>
    <t>Hammerich 10084 [Solar]</t>
  </si>
  <si>
    <t>Hay Creek Solar, LLC</t>
  </si>
  <si>
    <t>High Mesa Energy, LLC  [Wind]</t>
  </si>
  <si>
    <t>Jackpot Solar</t>
  </si>
  <si>
    <t>Jackpot Holdings, LLC</t>
  </si>
  <si>
    <t>1640 US-93, Twin Falls, ID 83302</t>
  </si>
  <si>
    <t>Klamath Falls Peakers</t>
  </si>
  <si>
    <t>Lockhart Solar PV</t>
  </si>
  <si>
    <t>Lockhart Solar PV; LLC</t>
  </si>
  <si>
    <t>43880 Harper Lake Road, Hinkley, CA 92347</t>
  </si>
  <si>
    <t>Lockhart Solar PV II</t>
  </si>
  <si>
    <t>Lockhart Solar PV II; LLC</t>
  </si>
  <si>
    <t>43880 Harper Lake Rd, Hinkley, CA 92347</t>
  </si>
  <si>
    <t>Mesquite 5 Solar</t>
  </si>
  <si>
    <t>Consolidated Edison Development Inc</t>
  </si>
  <si>
    <t>Grant County PUD</t>
  </si>
  <si>
    <t>Nevada Cogeneration Associates #1</t>
  </si>
  <si>
    <t>Nevada Cogeneration Associates #2 GP</t>
  </si>
  <si>
    <t>Panwest NCA2 Hodlings LLC</t>
  </si>
  <si>
    <t>East Lake Mead Blvd, Las Vegas, NV 89124</t>
  </si>
  <si>
    <t>Nippon Dynawave Packaging Longview WA [Biomass]</t>
  </si>
  <si>
    <t>OBBLPR</t>
  </si>
  <si>
    <t>18727 Bottimiller Lane, Arlington, OR 97812</t>
  </si>
  <si>
    <t>Pine Grove Solar, LLC</t>
  </si>
  <si>
    <t>TransAlta Wyoming Wind LLC</t>
  </si>
  <si>
    <t>Red Mesa Tapaha Solar Farm</t>
  </si>
  <si>
    <t>Skysol, LLC [Solar]</t>
  </si>
  <si>
    <t>The Dalles Dam North Fishway Project</t>
  </si>
  <si>
    <t>Northern Wasco County PUD</t>
  </si>
  <si>
    <t>The Dalles Federal Dam, The Dalles, OR 97058</t>
  </si>
  <si>
    <t>TPWR Alder Gen 11 [Hydro]</t>
  </si>
  <si>
    <t>TPWR Alder Gen 12 [Hydro]</t>
  </si>
  <si>
    <t>TPWR Cushman Gen [Hydro]</t>
  </si>
  <si>
    <t>TPWR Mossyrock Gen 51 [Hydro]</t>
  </si>
  <si>
    <t>TPWR Mossyrock Gen 52 [Hydro]</t>
  </si>
  <si>
    <t>Whisky Creek Solar, LLC</t>
  </si>
  <si>
    <t>Whitewater Hill Wind Partners</t>
  </si>
  <si>
    <t>63-665 19th Ave, North Palm Springs, CA 92258</t>
  </si>
  <si>
    <t>Wocus Marsh Solar, LLC</t>
  </si>
  <si>
    <t>Woodleaf Powerhouse [Hydro]</t>
  </si>
  <si>
    <t>San Diego Community Power (SDCP) - EPE</t>
  </si>
  <si>
    <t>Central Coast Community Energy (3CE) - RSO</t>
  </si>
  <si>
    <t>Ava Community Energy - EPE</t>
  </si>
  <si>
    <t>RWE Clean Energy Wholesale Services, Inc. - EPE</t>
  </si>
  <si>
    <t>https://ww2.arb.ca.gov/our-work/programs/mandatory-greenhouse-gas-emissions-reporting</t>
  </si>
  <si>
    <t>Only enter information in fields that have changed from last year. If you update any fields, also select 'Yes' in column AA for that source. If no fields are updated, leave column AA blank.</t>
  </si>
  <si>
    <t>NorthWestern Energy - EPE</t>
  </si>
  <si>
    <t>RY2025 Specified Source Facilities Registration Workbook</t>
  </si>
  <si>
    <t>Version: RY2025.0</t>
  </si>
  <si>
    <t>12/2/2025: RY2025 version created</t>
  </si>
  <si>
    <t xml:space="preserve">"Specified Source Registration RY2025 – [EPE Name]” </t>
  </si>
  <si>
    <t>If you have questions about this registration workbook, please contact:</t>
  </si>
  <si>
    <t>GHGReport@arb.ca.gov</t>
  </si>
  <si>
    <t xml:space="preserve">Completed Specified Source Facilities Workbooks must be emailed by the February 2, 2026 deadline to GHGReport@arb.ca.gov with the subject line: </t>
  </si>
  <si>
    <r>
      <rPr>
        <b/>
        <sz val="12"/>
        <rFont val="Calibri"/>
        <family val="2"/>
        <scheme val="minor"/>
      </rPr>
      <t xml:space="preserve">Please note </t>
    </r>
    <r>
      <rPr>
        <sz val="12"/>
        <rFont val="Calibri"/>
        <family val="2"/>
        <scheme val="minor"/>
      </rPr>
      <t xml:space="preserve">that there has been a Windows security update that requires any downloaded EPE workbook (this includes the SSR workbook as well as the ONE, TWO, and FOUR workbooks) to be both "unblocked" and "enabled" before the macros in the workbook will work correctly. Please perform the following steps before attempting to use any downloaded EPE workbook, and if you encounter any issues when using the workbook, please make sure the following steps have been performed.
1. After downloading the file, right-click the file and select Properties.
2. At the bottom of the Properties window, under Attributes, check the box that says "Unblock."
3. After performing steps 1 and 2, open the file.
4. Click the  "Enable" button in the yellow bar at the top of the spreadsheet, under the Excel toolbars.
5. Save the file after clicking "Enable."
</t>
    </r>
    <r>
      <rPr>
        <b/>
        <sz val="12"/>
        <rFont val="Calibri"/>
        <family val="2"/>
        <scheme val="minor"/>
      </rPr>
      <t xml:space="preserve">The California Air Resources Board (CARB) is providing this Specified Source Registration Workbook to electric power entities (EPE) for the registration of anticipated specified source facilities or units for use in reporting calendar year 2025 emissions. </t>
    </r>
    <r>
      <rPr>
        <sz val="12"/>
        <rFont val="Calibri"/>
        <family val="2"/>
        <scheme val="minor"/>
      </rPr>
      <t>This workbook has two registration tabs. The Spec Master Sources tab is for sources that have been registered with CARB in previous years. The New Sources for RY2025 tab is for sources that have not been registered with CARB before.
By February 2, 2026, EPEs must register their anticipated specified sources of power that they intend to claim in their 2025 Emissions Data Reports pursuant to section 95111(g)(1) of the Regulation for the Mandatory Reporting of Greenhouse Gas Emissions (MRR).  All specified sources associated with imported power, exported power, or power used to claim an RPS adjustment, including any zero emission resources, must be registered by February 2, 2026, as well as new and existing anticipated specified sources for asset-controlling suppliers (ACS). We also advise EPEs to register sources associated with reporting CAISO Sales under section 95111(a)(12) to ensure that those emission factors will be available in the ONE workbook.
CARB will use this information to calculate an emissions factor for each specified source.  The emission factors will be published on CARB’s website and made available to reporting entities in ONE.</t>
    </r>
  </si>
  <si>
    <r>
      <t xml:space="preserve">Electric Power Entity Registration of Specified Source Facilities and Units. 
</t>
    </r>
    <r>
      <rPr>
        <b/>
        <i/>
        <u/>
        <sz val="14"/>
        <color rgb="FFFF0000"/>
        <rFont val="Calibri"/>
        <family val="2"/>
        <scheme val="minor"/>
      </rPr>
      <t>See below for cell color key. See top of tabs/columns for instructions.</t>
    </r>
  </si>
  <si>
    <r>
      <t xml:space="preserve">This tab is for registering sources that are new to CARB's Specified Source Master List (Spec Master tab).
</t>
    </r>
    <r>
      <rPr>
        <b/>
        <u/>
        <sz val="12"/>
        <color rgb="FFFF0000"/>
        <rFont val="Calibri"/>
        <family val="2"/>
        <scheme val="minor"/>
      </rPr>
      <t>Please note</t>
    </r>
    <r>
      <rPr>
        <b/>
        <sz val="12"/>
        <color rgb="FFFF0000"/>
        <rFont val="Calibri"/>
        <family val="2"/>
        <scheme val="minor"/>
      </rPr>
      <t xml:space="preserve"> that all sources that will be reported for RY2025 in any EPE workbook (ONE, TWO, or FOUR) are required to be registered.
</t>
    </r>
    <r>
      <rPr>
        <b/>
        <u/>
        <sz val="12"/>
        <color rgb="FFFF0000"/>
        <rFont val="Calibri"/>
        <family val="2"/>
        <scheme val="minor"/>
      </rPr>
      <t>Instructions:</t>
    </r>
    <r>
      <rPr>
        <b/>
        <sz val="12"/>
        <color rgb="FFFF0000"/>
        <rFont val="Calibri"/>
        <family val="2"/>
        <scheme val="minor"/>
      </rPr>
      <t xml:space="preserve">
1. For each source, check the Spec Master tab. 
2. If a source is not present in the Spec Master tab, it must be registered in this tab. If a source is present in the Spec Master List already, it must be registered in the Previously Registered Sources tab.
</t>
    </r>
    <r>
      <rPr>
        <b/>
        <u/>
        <sz val="12"/>
        <color rgb="FFFF0000"/>
        <rFont val="Calibri"/>
        <family val="2"/>
        <scheme val="minor"/>
      </rPr>
      <t>3. If a source is missing from the Spec Master tab despite having previously registered the source, please contact GHGReport@arb.ca.gov</t>
    </r>
  </si>
  <si>
    <r>
      <t xml:space="preserve">This tab is for registering sources that have previously been registered to CARB's Specified Source Master List (Spec Master tab) in past reporting years.
</t>
    </r>
    <r>
      <rPr>
        <b/>
        <u/>
        <sz val="12"/>
        <color rgb="FFFF0000"/>
        <rFont val="Calibri"/>
        <family val="2"/>
        <scheme val="minor"/>
      </rPr>
      <t>Please note</t>
    </r>
    <r>
      <rPr>
        <b/>
        <sz val="12"/>
        <color rgb="FFFF0000"/>
        <rFont val="Calibri"/>
        <family val="2"/>
        <scheme val="minor"/>
      </rPr>
      <t xml:space="preserve"> that all sources that will be reported for RY2025 in any EPE workbook (ONE, TWO, or FOUR) are required to be registered.
</t>
    </r>
    <r>
      <rPr>
        <b/>
        <u/>
        <sz val="12"/>
        <color rgb="FFFF0000"/>
        <rFont val="Calibri"/>
        <family val="2"/>
        <scheme val="minor"/>
      </rPr>
      <t>Instructions:</t>
    </r>
    <r>
      <rPr>
        <b/>
        <sz val="12"/>
        <color rgb="FFFF0000"/>
        <rFont val="Calibri"/>
        <family val="2"/>
        <scheme val="minor"/>
      </rPr>
      <t xml:space="preserve">
1. For each source, check the Spec Master tab. 
2. If a source is not present in the Spec Master tab, it must be registered in the New Sources for RY2025 tab. If a source is present in the Spec Master List already, it must be registered in this tab.
</t>
    </r>
    <r>
      <rPr>
        <b/>
        <u/>
        <sz val="12"/>
        <color rgb="FFFF0000"/>
        <rFont val="Calibri"/>
        <family val="2"/>
        <scheme val="minor"/>
      </rPr>
      <t>3. If a source is missing from the Spec Master tab despite having previously registered the source, please contact GHGReport@arb.ca.gov</t>
    </r>
  </si>
  <si>
    <t>Avangrid Power, LLC - EPE</t>
  </si>
  <si>
    <t>MFT Energy - EPE</t>
  </si>
  <si>
    <t>Patua Project - EPE</t>
  </si>
  <si>
    <t>Santa Clara, City of (SVP) - EPE</t>
  </si>
  <si>
    <t>Second Foundation US Trading LLC - EPE</t>
  </si>
  <si>
    <t>Yuma Cogeneration Associates - EPE</t>
  </si>
  <si>
    <t>Aidlin Power Plant [Geothermal]</t>
  </si>
  <si>
    <t>Geysers Power Company, LLC</t>
  </si>
  <si>
    <t>10350 Socrates Mine Road, Middletown, CA 95425</t>
  </si>
  <si>
    <t>Anticline Wind</t>
  </si>
  <si>
    <t>Arlington Valley LLC</t>
  </si>
  <si>
    <t>Atrisco Solar</t>
  </si>
  <si>
    <t>Clenera, LLC</t>
  </si>
  <si>
    <t>Bidwell Ditch Hydro</t>
  </si>
  <si>
    <t>Mega Renewables</t>
  </si>
  <si>
    <t>Hwy 89, Hat Creek, CA 96040</t>
  </si>
  <si>
    <t>Bonneville Power Administration</t>
  </si>
  <si>
    <t>Boswell Spring Wind</t>
  </si>
  <si>
    <t>Brady Power Partners</t>
  </si>
  <si>
    <t>Brownlee/Oxbow [Hydro]</t>
  </si>
  <si>
    <t>811, 3014</t>
  </si>
  <si>
    <t>Idaho Power</t>
  </si>
  <si>
    <t>Buena Vista Energy Center (BV1)</t>
  </si>
  <si>
    <t>Buena Vista Energy Center; LLC</t>
  </si>
  <si>
    <t>7601 Byron Hot Springs Rd, Byron, CA 94514</t>
  </si>
  <si>
    <t>Buena Vista Wind Farm</t>
  </si>
  <si>
    <t>Buena Vista Energy, LLC</t>
  </si>
  <si>
    <t>Burney Creek [Hydro]</t>
  </si>
  <si>
    <t>Snow Mountain Hydro LLC</t>
  </si>
  <si>
    <t>Hwy 299 and Tamarack, Burney, CA 96013</t>
  </si>
  <si>
    <t>Calistoga Power Plant [Geothermal]</t>
  </si>
  <si>
    <t>10350 Socrates Mine Road, Middletown, CA 95461</t>
  </si>
  <si>
    <t>Calpine Geothermal</t>
  </si>
  <si>
    <t>Cedar Falls [Hydro]</t>
  </si>
  <si>
    <t>20030 Cedar Falls Road S.E., North Bend, WA 98045</t>
  </si>
  <si>
    <t>Cedar Springs IV [Wind]</t>
  </si>
  <si>
    <t>Chaparral Solar, LLC.</t>
  </si>
  <si>
    <t>Leeward Renewable Energy, LLC.</t>
  </si>
  <si>
    <t>Chevelon Butte II [Wind]</t>
  </si>
  <si>
    <t>Clearwater Wind III</t>
  </si>
  <si>
    <t>Nextera</t>
  </si>
  <si>
    <t>245 Rock Spring Road East, Miles City, MT 59301</t>
  </si>
  <si>
    <t>Clearway Cedar Creek Wind</t>
  </si>
  <si>
    <t>Sand Creek Road, Shelley, ID 83274</t>
  </si>
  <si>
    <t>Clover Creek [Hydro]</t>
  </si>
  <si>
    <t>Hydro Partners</t>
  </si>
  <si>
    <t>Copper Crossing Energy and Research Center</t>
  </si>
  <si>
    <t>8125 E. Bella Vista Rd, Florence, AZ 85143</t>
  </si>
  <si>
    <t>Copper Mountain Solar 3, LLC</t>
  </si>
  <si>
    <t>Coram Energy LLC (4.5 MW) [Wind]</t>
  </si>
  <si>
    <t>Coram Energy LLC., Brookfield Renewable Energy Gro</t>
  </si>
  <si>
    <t>6703 Oak Creek Road, Tehachapi, CA 93501</t>
  </si>
  <si>
    <t>Coram Tehachapi, L.P. [Wind]</t>
  </si>
  <si>
    <t>Coram Tehachapi, L.P. Brookfield Renewable Energy</t>
  </si>
  <si>
    <t>6703 Oak creek Road, Tehachapi, CA 93501</t>
  </si>
  <si>
    <t>Coso Energy Developers [Geothermal]</t>
  </si>
  <si>
    <t>Coso Geothermal Power Holdings LLC</t>
  </si>
  <si>
    <t>PO Box 1690, Inyokern, CA 93527</t>
  </si>
  <si>
    <t>Coso Finance Partners (Navy I [Geothermal]</t>
  </si>
  <si>
    <t>Coso Power Developers [Geothermal]</t>
  </si>
  <si>
    <t>3917, 3918</t>
  </si>
  <si>
    <t>2181, 2182, 2191, 2193, 2194</t>
  </si>
  <si>
    <t>3914, 3915</t>
  </si>
  <si>
    <t>ORNI 37 LLC</t>
  </si>
  <si>
    <t>ORNI 47 LLC</t>
  </si>
  <si>
    <t>EBC Eltopia Branch Canal 4.6 Hydro</t>
  </si>
  <si>
    <t>55560, 55989</t>
  </si>
  <si>
    <t>Franklin Solar</t>
  </si>
  <si>
    <t>1640 US 93, Twin Falls, ID 83301</t>
  </si>
  <si>
    <t>Furry Creek Power Ltd.</t>
  </si>
  <si>
    <t>ORNI 29 LLC</t>
  </si>
  <si>
    <t>Glacier Wind II</t>
  </si>
  <si>
    <t>NaturEner Glacier Wind Energy 2, LLC</t>
  </si>
  <si>
    <t>Hatchet Creek Hydro</t>
  </si>
  <si>
    <t>Cove Road, Montgomery Creek, CA 96065</t>
  </si>
  <si>
    <t>Heber II [Geothermal]</t>
  </si>
  <si>
    <t>154, 8902</t>
  </si>
  <si>
    <t>841, 844, 7012</t>
  </si>
  <si>
    <t>Intermountain Power Agency</t>
  </si>
  <si>
    <t>3887, 3888</t>
  </si>
  <si>
    <t>Milford Wind Corridor Phase I, LLC</t>
  </si>
  <si>
    <t>Milford Wind Corridor Phase II, LLC</t>
  </si>
  <si>
    <t>Moapa Southern Paiute Solar, LLC</t>
  </si>
  <si>
    <t>11401 US 93 &amp; I-15, Las Vegas, NV 89165</t>
  </si>
  <si>
    <t>3913, 3916</t>
  </si>
  <si>
    <t>Pachwaywit (Montague Solar)</t>
  </si>
  <si>
    <t>Palmer Solar</t>
  </si>
  <si>
    <t>Colorado</t>
  </si>
  <si>
    <t>Palmer Solar LLC</t>
  </si>
  <si>
    <t>14230 Solar Power Circle, Fountain, CO 80817</t>
  </si>
  <si>
    <t>152, 447</t>
  </si>
  <si>
    <t>Pike Solar</t>
  </si>
  <si>
    <t>RD Smith [Hydro]</t>
  </si>
  <si>
    <t>Columbia Basin Hydropower</t>
  </si>
  <si>
    <t>7 mi S of Othello on Hwy 17, Othello, WA 99344</t>
  </si>
  <si>
    <t>RE Mustang Two Whirlaway [Solar]</t>
  </si>
  <si>
    <t>RE Mustang Two Whirlaway LLC</t>
  </si>
  <si>
    <t>17189 Avenal Cutoff Road, Lemoore, CA 93245</t>
  </si>
  <si>
    <t>Roaring Creek Hydro</t>
  </si>
  <si>
    <t>Cove Rd Near Montgomery Creek, Montgomery Creek, CA 96065</t>
  </si>
  <si>
    <t>Rock River I Wind</t>
  </si>
  <si>
    <t>Pacificorp</t>
  </si>
  <si>
    <t>1567 Wyoming Highway 13, Rock River, WY 82083</t>
  </si>
  <si>
    <t>Shiloh I Wind Project</t>
  </si>
  <si>
    <t>Iberdrola Renewables, Inc</t>
  </si>
  <si>
    <t>6283 Montezuma Hills road, Rio Vista, CA 94571</t>
  </si>
  <si>
    <t>Sky River Wind</t>
  </si>
  <si>
    <t>Sky River Wind, LLC</t>
  </si>
  <si>
    <t>13000 Jameson Road, Tehachapi, CA 93561</t>
  </si>
  <si>
    <t>Sonoma/Calpine Geyser</t>
  </si>
  <si>
    <t>South Fork Tolt [Hydro]</t>
  </si>
  <si>
    <t>Steamboat Hills LLC</t>
  </si>
  <si>
    <t>Sukunka Wind</t>
  </si>
  <si>
    <t>Sukunka Wind Project Limited Partnership</t>
  </si>
  <si>
    <t>Sun Streams III [Solar]</t>
  </si>
  <si>
    <t>Longroad Energy</t>
  </si>
  <si>
    <t>Tacoma Public Utilities</t>
  </si>
  <si>
    <t>Three Sisters Irrigation District (Watson) [Hydro]</t>
  </si>
  <si>
    <t>ORNI 43 LLC</t>
  </si>
  <si>
    <t>Waste Management Columbia Ridge LFGTE</t>
  </si>
  <si>
    <t>WM Renewable Energy LLC</t>
  </si>
  <si>
    <t>18177 Cedar Springs Lane, Arlington, OR 97812</t>
  </si>
  <si>
    <t>West Point RNG LLC</t>
  </si>
  <si>
    <t>1449 East 3100 South, Wendell, ID 83355</t>
  </si>
  <si>
    <t>West Point Treatment Plant</t>
  </si>
  <si>
    <t>King County Dept Natural Res</t>
  </si>
  <si>
    <t>1400 Discovery Park Blvd, Seattle, WA 98199</t>
  </si>
  <si>
    <t>Utah Municipal Power Agency</t>
  </si>
  <si>
    <t>Willow Creek Energy, LLC</t>
  </si>
  <si>
    <t>Wind Resource I (CalWind)</t>
  </si>
  <si>
    <t>CalWind Resources, Inc.</t>
  </si>
  <si>
    <t>16541 Tehachapi-Willow Springs, Tehachapi, CA 93581</t>
  </si>
  <si>
    <t>Windy Flats Partners, LLC</t>
  </si>
  <si>
    <t>Wright Solar Park LLC</t>
  </si>
  <si>
    <t>AIMXL 2018-1 LLC</t>
  </si>
  <si>
    <t>17011 Volta Road, Los Banos, CA 93635</t>
  </si>
  <si>
    <t>Yellowstone County Generating Station</t>
  </si>
  <si>
    <t>Northwestern Energy</t>
  </si>
  <si>
    <t>810 S. Strauch Rd, Laurel, MT 59044</t>
  </si>
  <si>
    <t>Zonnebeke Wind</t>
  </si>
  <si>
    <t>Zonnebeke Wind Project Limited Partnership</t>
  </si>
  <si>
    <t>Seattle City Light - ACS</t>
  </si>
  <si>
    <t>PacifiCorp - MJRP [ONE]</t>
  </si>
  <si>
    <t>PacifiCorp - MJRP [TWO]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</si>
</sst>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42" x14ac:knownFonts="1">
    <font>
      <sz val="11"/>
      <color theme="1"/>
      <name val="Calibri"/>
      <family val="2"/>
      <scheme val="minor"/>
    </font>
    <font>
      <b/>
      <sz val="11"/>
      <color theme="0"/>
      <name val="Calibri"/>
      <family val="2"/>
      <scheme val="minor"/>
    </font>
    <font>
      <sz val="12"/>
      <color theme="1"/>
      <name val="Calibri"/>
      <family val="2"/>
      <scheme val="minor"/>
    </font>
    <font>
      <b/>
      <sz val="20"/>
      <color indexed="8"/>
      <name val="Calibri"/>
      <family val="2"/>
      <scheme val="minor"/>
    </font>
    <font>
      <b/>
      <sz val="12"/>
      <color indexed="8"/>
      <name val="Calibri"/>
      <family val="2"/>
      <scheme val="minor"/>
    </font>
    <font>
      <b/>
      <u/>
      <sz val="12"/>
      <color theme="1"/>
      <name val="Calibri"/>
      <family val="2"/>
      <scheme val="minor"/>
    </font>
    <font>
      <b/>
      <sz val="12"/>
      <color rgb="FFFF0000"/>
      <name val="Calibri"/>
      <family val="2"/>
      <scheme val="minor"/>
    </font>
    <font>
      <sz val="12"/>
      <name val="Calibri"/>
      <family val="2"/>
      <scheme val="minor"/>
    </font>
    <font>
      <i/>
      <sz val="14"/>
      <color indexed="8"/>
      <name val="Calibri"/>
      <family val="2"/>
      <scheme val="minor"/>
    </font>
    <font>
      <u/>
      <sz val="11"/>
      <color theme="10"/>
      <name val="Calibri"/>
      <family val="2"/>
      <scheme val="minor"/>
    </font>
    <font>
      <b/>
      <sz val="12"/>
      <name val="Calibri"/>
      <family val="2"/>
      <scheme val="minor"/>
    </font>
    <font>
      <b/>
      <sz val="16"/>
      <color theme="1"/>
      <name val="Calibri"/>
      <family val="2"/>
      <scheme val="minor"/>
    </font>
    <font>
      <b/>
      <sz val="11"/>
      <name val="Calibri"/>
      <family val="2"/>
      <scheme val="minor"/>
    </font>
    <font>
      <b/>
      <sz val="11"/>
      <color indexed="10"/>
      <name val="Calibri"/>
      <family val="2"/>
    </font>
    <font>
      <i/>
      <sz val="10"/>
      <name val="Calibri"/>
      <family val="2"/>
    </font>
    <font>
      <sz val="11"/>
      <name val="Calibri"/>
      <family val="2"/>
    </font>
    <font>
      <b/>
      <sz val="18"/>
      <color theme="1"/>
      <name val="Calibri"/>
      <family val="2"/>
      <scheme val="minor"/>
    </font>
    <font>
      <b/>
      <sz val="18"/>
      <name val="Calibri"/>
      <family val="2"/>
      <scheme val="minor"/>
    </font>
    <font>
      <b/>
      <sz val="12"/>
      <name val="Calibri"/>
      <family val="2"/>
    </font>
    <font>
      <sz val="12"/>
      <name val="Calibri"/>
      <family val="2"/>
    </font>
    <font>
      <i/>
      <sz val="12"/>
      <name val="Calibri"/>
      <family val="2"/>
    </font>
    <font>
      <sz val="11"/>
      <color indexed="8"/>
      <name val="Calibri"/>
      <family val="2"/>
    </font>
    <font>
      <sz val="12"/>
      <color indexed="8"/>
      <name val="Arial"/>
      <family val="2"/>
    </font>
    <font>
      <sz val="12"/>
      <color indexed="8"/>
      <name val="Calibri"/>
      <family val="2"/>
      <scheme val="minor"/>
    </font>
    <font>
      <sz val="11"/>
      <color theme="0"/>
      <name val="Calibri"/>
      <family val="2"/>
      <scheme val="minor"/>
    </font>
    <font>
      <b/>
      <sz val="11"/>
      <color theme="0"/>
      <name val="Calibri"/>
      <family val="2"/>
    </font>
    <font>
      <i/>
      <sz val="11"/>
      <name val="Calibri"/>
      <family val="2"/>
      <scheme val="minor"/>
    </font>
    <font>
      <b/>
      <sz val="18"/>
      <color rgb="FFFF0000"/>
      <name val="Calibri"/>
      <family val="2"/>
      <scheme val="minor"/>
    </font>
    <font>
      <b/>
      <sz val="12"/>
      <color theme="4"/>
      <name val="Calibri"/>
      <family val="2"/>
      <scheme val="minor"/>
    </font>
    <font>
      <i/>
      <sz val="16"/>
      <color theme="1"/>
      <name val="Calibri"/>
      <family val="2"/>
      <scheme val="minor"/>
    </font>
    <font>
      <b/>
      <sz val="14"/>
      <color rgb="FFFF0000"/>
      <name val="Calibri"/>
      <family val="2"/>
      <scheme val="minor"/>
    </font>
    <font>
      <sz val="8"/>
      <name val="Calibri"/>
      <family val="2"/>
      <scheme val="minor"/>
    </font>
    <font>
      <i/>
      <sz val="12"/>
      <color rgb="FFFF0000"/>
      <name val="Calibri"/>
      <family val="2"/>
    </font>
    <font>
      <b/>
      <sz val="20"/>
      <color theme="1"/>
      <name val="Calibri"/>
      <family val="2"/>
      <scheme val="minor"/>
    </font>
    <font>
      <sz val="12"/>
      <color indexed="8"/>
      <name val="Arial"/>
      <family val="2"/>
    </font>
    <font>
      <b/>
      <sz val="12"/>
      <color rgb="FFFF0000"/>
      <name val="Calibri"/>
      <family val="2"/>
    </font>
    <font>
      <b/>
      <u/>
      <sz val="12"/>
      <color rgb="FFFF0000"/>
      <name val="Calibri"/>
      <family val="2"/>
      <scheme val="minor"/>
    </font>
    <font>
      <sz val="11"/>
      <color rgb="FF000000"/>
      <name val="Calibri"/>
      <family val="2"/>
    </font>
    <font>
      <sz val="11"/>
      <color rgb="FF000000"/>
      <name val="Calibri"/>
      <family val="2"/>
    </font>
    <font>
      <sz val="11"/>
      <name val="Calibri"/>
      <family val="2"/>
      <scheme val="minor"/>
    </font>
    <font>
      <sz val="11"/>
      <color rgb="FF000000"/>
      <name val="Calibri"/>
    </font>
    <font>
      <b/>
      <i/>
      <u/>
      <sz val="14"/>
      <color rgb="FFFF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
      <patternFill patternType="solid">
        <fgColor theme="7" tint="0.79998168889431442"/>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rgb="FF36A393"/>
        <bgColor indexed="64"/>
      </patternFill>
    </fill>
    <fill>
      <patternFill patternType="solid">
        <fgColor indexed="4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10"/>
      </left>
      <right style="medium">
        <color indexed="10"/>
      </right>
      <top style="medium">
        <color indexed="10"/>
      </top>
      <bottom style="medium">
        <color indexed="1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0" tint="-0.14993743705557422"/>
      </left>
      <right style="thin">
        <color theme="0" tint="-0.14993743705557422"/>
      </right>
      <top/>
      <bottom/>
      <diagonal/>
    </border>
    <border>
      <left style="thin">
        <color indexed="64"/>
      </left>
      <right style="thin">
        <color theme="0" tint="-0.14993743705557422"/>
      </right>
      <top/>
      <bottom/>
      <diagonal/>
    </border>
    <border>
      <left/>
      <right style="thin">
        <color indexed="64"/>
      </right>
      <top style="thin">
        <color indexed="64"/>
      </top>
      <bottom/>
      <diagonal/>
    </border>
    <border>
      <left/>
      <right/>
      <top style="thin">
        <color theme="7"/>
      </top>
      <bottom/>
      <diagonal/>
    </border>
    <border>
      <left style="thin">
        <color indexed="64"/>
      </left>
      <right style="thin">
        <color indexed="64"/>
      </right>
      <top style="thin">
        <color theme="7"/>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theme="7"/>
      </left>
      <right/>
      <top style="thin">
        <color theme="7"/>
      </top>
      <bottom/>
      <diagonal/>
    </border>
    <border>
      <left/>
      <right style="thin">
        <color theme="7"/>
      </right>
      <top style="thin">
        <color theme="7"/>
      </top>
      <bottom/>
      <diagonal/>
    </border>
    <border>
      <left style="medium">
        <color rgb="FFFF0000"/>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9" fillId="0" borderId="0" applyNumberFormat="0" applyFill="0" applyBorder="0" applyAlignment="0" applyProtection="0"/>
  </cellStyleXfs>
  <cellXfs count="128">
    <xf numFmtId="0" fontId="0" fillId="0" borderId="0" xfId="0"/>
    <xf numFmtId="0" fontId="2" fillId="0" borderId="0" xfId="0" applyFont="1"/>
    <xf numFmtId="0" fontId="4" fillId="0" borderId="0" xfId="0" applyFont="1" applyAlignment="1">
      <alignment horizontal="center"/>
    </xf>
    <xf numFmtId="0" fontId="2" fillId="0" borderId="2" xfId="0" applyFont="1" applyBorder="1"/>
    <xf numFmtId="0" fontId="2" fillId="0" borderId="3" xfId="0" applyFont="1" applyBorder="1"/>
    <xf numFmtId="0" fontId="5" fillId="0" borderId="0" xfId="0" applyFont="1"/>
    <xf numFmtId="0" fontId="2" fillId="0" borderId="5" xfId="0" applyFont="1" applyBorder="1"/>
    <xf numFmtId="0" fontId="2" fillId="0" borderId="7" xfId="0" applyFont="1" applyBorder="1"/>
    <xf numFmtId="0" fontId="2" fillId="0" borderId="8" xfId="0" applyFont="1" applyBorder="1"/>
    <xf numFmtId="0" fontId="2" fillId="0" borderId="5" xfId="0" applyFont="1" applyBorder="1" applyAlignment="1">
      <alignment vertical="center"/>
    </xf>
    <xf numFmtId="0" fontId="0" fillId="0" borderId="0" xfId="0" applyAlignment="1">
      <alignment vertical="center"/>
    </xf>
    <xf numFmtId="49" fontId="0" fillId="3" borderId="9" xfId="0" applyNumberFormat="1" applyFill="1" applyBorder="1" applyAlignment="1" applyProtection="1">
      <alignment vertical="center" wrapText="1"/>
      <protection locked="0"/>
    </xf>
    <xf numFmtId="0" fontId="0" fillId="0" borderId="0" xfId="0" applyAlignment="1">
      <alignment wrapText="1"/>
    </xf>
    <xf numFmtId="49" fontId="12" fillId="0" borderId="10" xfId="0" applyNumberFormat="1" applyFont="1" applyBorder="1" applyAlignment="1">
      <alignment horizontal="left" vertical="center" wrapText="1"/>
    </xf>
    <xf numFmtId="0" fontId="2" fillId="0" borderId="0" xfId="0" applyFont="1" applyAlignment="1">
      <alignment vertical="center"/>
    </xf>
    <xf numFmtId="49" fontId="12" fillId="0" borderId="9" xfId="0" applyNumberFormat="1" applyFont="1" applyBorder="1" applyAlignment="1">
      <alignment horizontal="left" vertical="center" wrapText="1"/>
    </xf>
    <xf numFmtId="49" fontId="9" fillId="0" borderId="14" xfId="1" applyNumberFormat="1" applyFill="1" applyBorder="1" applyAlignment="1">
      <alignment horizontal="left" vertical="center" wrapText="1"/>
    </xf>
    <xf numFmtId="0" fontId="11" fillId="0" borderId="0" xfId="0" applyFont="1"/>
    <xf numFmtId="0" fontId="0" fillId="0" borderId="0" xfId="0" applyAlignment="1">
      <alignment horizontal="left"/>
    </xf>
    <xf numFmtId="0" fontId="2" fillId="0" borderId="0" xfId="0" applyFont="1" applyAlignment="1">
      <alignment horizontal="left"/>
    </xf>
    <xf numFmtId="0" fontId="11" fillId="0" borderId="0" xfId="0" applyFont="1" applyAlignment="1">
      <alignment horizontal="left" wrapText="1"/>
    </xf>
    <xf numFmtId="0" fontId="0" fillId="0" borderId="1" xfId="0" applyBorder="1"/>
    <xf numFmtId="0" fontId="0" fillId="0" borderId="2" xfId="0" applyBorder="1"/>
    <xf numFmtId="0" fontId="0" fillId="0" borderId="4" xfId="0" applyBorder="1" applyAlignment="1">
      <alignment horizontal="left"/>
    </xf>
    <xf numFmtId="0" fontId="2" fillId="0" borderId="5" xfId="0" applyFont="1" applyBorder="1" applyAlignment="1">
      <alignment horizontal="left"/>
    </xf>
    <xf numFmtId="0" fontId="0" fillId="0" borderId="4" xfId="0" applyBorder="1" applyAlignment="1">
      <alignment vertical="center"/>
    </xf>
    <xf numFmtId="0" fontId="0" fillId="0" borderId="4" xfId="0" applyBorder="1"/>
    <xf numFmtId="0" fontId="0" fillId="0" borderId="6" xfId="0" applyBorder="1"/>
    <xf numFmtId="0" fontId="0" fillId="0" borderId="7" xfId="0" applyBorder="1"/>
    <xf numFmtId="0" fontId="0" fillId="6" borderId="0" xfId="0" applyFill="1" applyAlignment="1">
      <alignment horizontal="center"/>
    </xf>
    <xf numFmtId="0" fontId="16" fillId="0" borderId="15" xfId="0" applyFont="1" applyBorder="1" applyAlignment="1">
      <alignment horizontal="center" vertical="center"/>
    </xf>
    <xf numFmtId="0" fontId="16" fillId="0" borderId="18" xfId="0" applyFont="1" applyBorder="1" applyAlignment="1">
      <alignment horizontal="center" vertical="center"/>
    </xf>
    <xf numFmtId="0" fontId="0" fillId="0" borderId="0" xfId="0" applyAlignment="1">
      <alignment horizontal="center"/>
    </xf>
    <xf numFmtId="0" fontId="16" fillId="0" borderId="18" xfId="0" applyFont="1" applyBorder="1" applyAlignment="1">
      <alignment horizontal="center" vertic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7" fillId="0" borderId="0" xfId="0" applyFont="1" applyAlignment="1">
      <alignment horizontal="center"/>
    </xf>
    <xf numFmtId="0" fontId="10" fillId="0" borderId="10" xfId="0" applyFont="1" applyBorder="1" applyAlignment="1">
      <alignment horizontal="center" wrapText="1"/>
    </xf>
    <xf numFmtId="0" fontId="16" fillId="7" borderId="10" xfId="0" applyFont="1" applyFill="1" applyBorder="1" applyAlignment="1">
      <alignment horizontal="center" vertical="center" wrapText="1"/>
    </xf>
    <xf numFmtId="49" fontId="1" fillId="8" borderId="10" xfId="0" quotePrefix="1" applyNumberFormat="1" applyFont="1" applyFill="1" applyBorder="1" applyAlignment="1">
      <alignment horizontal="center"/>
    </xf>
    <xf numFmtId="49" fontId="1" fillId="8" borderId="10" xfId="0" applyNumberFormat="1" applyFont="1" applyFill="1" applyBorder="1" applyAlignment="1">
      <alignment horizontal="center"/>
    </xf>
    <xf numFmtId="49" fontId="1" fillId="8" borderId="9" xfId="0" applyNumberFormat="1" applyFont="1" applyFill="1" applyBorder="1" applyAlignment="1">
      <alignment horizontal="center"/>
    </xf>
    <xf numFmtId="49" fontId="1" fillId="8" borderId="0" xfId="0" applyNumberFormat="1" applyFont="1" applyFill="1" applyAlignment="1">
      <alignment horizontal="center"/>
    </xf>
    <xf numFmtId="0" fontId="21" fillId="4" borderId="16" xfId="0" applyFont="1" applyFill="1" applyBorder="1" applyAlignment="1">
      <alignment horizontal="center" vertical="center"/>
    </xf>
    <xf numFmtId="0" fontId="12" fillId="0" borderId="10" xfId="0" applyFont="1" applyBorder="1" applyAlignment="1">
      <alignment horizontal="left" vertical="center" wrapText="1"/>
    </xf>
    <xf numFmtId="0" fontId="17" fillId="0" borderId="0" xfId="0" applyFont="1" applyAlignment="1">
      <alignment horizontal="center" vertical="center" wrapText="1"/>
    </xf>
    <xf numFmtId="0" fontId="15" fillId="5" borderId="12" xfId="0" applyFont="1" applyFill="1" applyBorder="1" applyAlignment="1">
      <alignment horizontal="center" vertical="center" wrapText="1"/>
    </xf>
    <xf numFmtId="0" fontId="24" fillId="0" borderId="0" xfId="0" applyFont="1"/>
    <xf numFmtId="49" fontId="1" fillId="8" borderId="17" xfId="0" applyNumberFormat="1" applyFont="1" applyFill="1" applyBorder="1" applyAlignment="1">
      <alignment horizontal="center"/>
    </xf>
    <xf numFmtId="0" fontId="16" fillId="0" borderId="0" xfId="0" applyFont="1" applyAlignment="1">
      <alignment horizontal="center" vertical="center"/>
    </xf>
    <xf numFmtId="0" fontId="22" fillId="6" borderId="19" xfId="0" applyFont="1" applyFill="1" applyBorder="1" applyAlignment="1">
      <alignment horizontal="center" vertical="center" wrapText="1"/>
    </xf>
    <xf numFmtId="0" fontId="0" fillId="9" borderId="10" xfId="0" applyFill="1" applyBorder="1" applyAlignment="1" applyProtection="1">
      <alignment vertical="center" wrapText="1"/>
      <protection locked="0"/>
    </xf>
    <xf numFmtId="0" fontId="21" fillId="4" borderId="16" xfId="0" applyFont="1" applyFill="1" applyBorder="1" applyAlignment="1">
      <alignment horizontal="center" vertical="center" wrapText="1"/>
    </xf>
    <xf numFmtId="0" fontId="21" fillId="4" borderId="17"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0" fillId="0" borderId="0" xfId="0" applyAlignment="1">
      <alignment vertical="center" wrapText="1"/>
    </xf>
    <xf numFmtId="0" fontId="21" fillId="6" borderId="0" xfId="0" applyFont="1" applyFill="1" applyAlignment="1">
      <alignment horizontal="center" vertical="center" wrapText="1"/>
    </xf>
    <xf numFmtId="0" fontId="21" fillId="9" borderId="10" xfId="0" applyFont="1" applyFill="1" applyBorder="1" applyAlignment="1" applyProtection="1">
      <alignment horizontal="center" vertical="center" wrapText="1"/>
      <protection locked="0"/>
    </xf>
    <xf numFmtId="0" fontId="0" fillId="6" borderId="0" xfId="0" applyFill="1" applyAlignment="1">
      <alignment horizontal="center" vertical="center" wrapText="1"/>
    </xf>
    <xf numFmtId="14" fontId="21" fillId="9" borderId="10" xfId="0" applyNumberFormat="1" applyFont="1" applyFill="1" applyBorder="1" applyAlignment="1" applyProtection="1">
      <alignment horizontal="center" vertical="center" wrapText="1"/>
      <protection locked="0"/>
    </xf>
    <xf numFmtId="0" fontId="10" fillId="0" borderId="17" xfId="0" applyFont="1" applyBorder="1" applyAlignment="1">
      <alignment horizontal="center" wrapText="1"/>
    </xf>
    <xf numFmtId="0" fontId="10" fillId="0" borderId="13" xfId="0" applyFont="1" applyBorder="1" applyAlignment="1">
      <alignment horizontal="center" wrapText="1"/>
    </xf>
    <xf numFmtId="0" fontId="0" fillId="6" borderId="28" xfId="0" applyFill="1" applyBorder="1" applyAlignment="1">
      <alignment horizontal="center"/>
    </xf>
    <xf numFmtId="0" fontId="21" fillId="3" borderId="17" xfId="0" applyFont="1" applyFill="1" applyBorder="1" applyAlignment="1" applyProtection="1">
      <alignment horizontal="center" vertical="center" wrapText="1"/>
      <protection locked="0"/>
    </xf>
    <xf numFmtId="0" fontId="33" fillId="0" borderId="0" xfId="0" applyFont="1"/>
    <xf numFmtId="49" fontId="1" fillId="6" borderId="0" xfId="0" applyNumberFormat="1" applyFont="1" applyFill="1" applyAlignment="1">
      <alignment horizontal="center"/>
    </xf>
    <xf numFmtId="49" fontId="1" fillId="8" borderId="29" xfId="0" applyNumberFormat="1" applyFont="1" applyFill="1" applyBorder="1" applyAlignment="1">
      <alignment horizontal="center"/>
    </xf>
    <xf numFmtId="49" fontId="1" fillId="8" borderId="13" xfId="0" applyNumberFormat="1" applyFont="1" applyFill="1" applyBorder="1" applyAlignment="1">
      <alignment horizontal="center"/>
    </xf>
    <xf numFmtId="0" fontId="21" fillId="0" borderId="30" xfId="0" applyFont="1" applyBorder="1" applyAlignment="1" applyProtection="1">
      <alignment horizontal="center" vertical="center" wrapText="1"/>
      <protection locked="0"/>
    </xf>
    <xf numFmtId="49" fontId="1" fillId="6" borderId="31" xfId="0" applyNumberFormat="1" applyFont="1" applyFill="1" applyBorder="1" applyAlignment="1">
      <alignment horizontal="center"/>
    </xf>
    <xf numFmtId="0" fontId="21" fillId="3" borderId="10" xfId="0" applyFont="1" applyFill="1" applyBorder="1" applyAlignment="1" applyProtection="1">
      <alignment horizontal="center" vertical="center" wrapText="1"/>
      <protection locked="0"/>
    </xf>
    <xf numFmtId="0" fontId="21" fillId="4" borderId="20" xfId="0" applyFont="1" applyFill="1" applyBorder="1" applyAlignment="1">
      <alignment horizontal="center" vertical="center" wrapText="1"/>
    </xf>
    <xf numFmtId="0" fontId="21" fillId="0" borderId="0" xfId="0" applyFont="1" applyAlignment="1" applyProtection="1">
      <alignment horizontal="center" vertical="center" wrapText="1"/>
      <protection locked="0"/>
    </xf>
    <xf numFmtId="49" fontId="1" fillId="8" borderId="26" xfId="0" applyNumberFormat="1" applyFont="1" applyFill="1" applyBorder="1" applyAlignment="1">
      <alignment horizontal="center"/>
    </xf>
    <xf numFmtId="0" fontId="34" fillId="6" borderId="19" xfId="0" applyFont="1" applyFill="1" applyBorder="1" applyAlignment="1">
      <alignment horizontal="center" vertical="center" wrapText="1"/>
    </xf>
    <xf numFmtId="0" fontId="22" fillId="3" borderId="10" xfId="0" applyFont="1" applyFill="1" applyBorder="1" applyAlignment="1" applyProtection="1">
      <alignment horizontal="center" vertical="center" wrapText="1"/>
      <protection locked="0"/>
    </xf>
    <xf numFmtId="0" fontId="0" fillId="6" borderId="31" xfId="0" applyFill="1" applyBorder="1" applyAlignment="1">
      <alignment horizontal="center"/>
    </xf>
    <xf numFmtId="0" fontId="30" fillId="6" borderId="0" xfId="0" applyFont="1" applyFill="1"/>
    <xf numFmtId="0" fontId="25" fillId="0" borderId="14" xfId="0" applyFont="1" applyBorder="1" applyAlignment="1">
      <alignment horizontal="center" vertical="center"/>
    </xf>
    <xf numFmtId="0" fontId="38" fillId="0" borderId="14" xfId="0" applyFont="1" applyBorder="1" applyAlignment="1">
      <alignment vertical="center"/>
    </xf>
    <xf numFmtId="0" fontId="38" fillId="0" borderId="0" xfId="0" applyFont="1" applyAlignment="1">
      <alignment vertical="center"/>
    </xf>
    <xf numFmtId="0" fontId="0" fillId="0" borderId="14" xfId="0" applyBorder="1" applyAlignment="1">
      <alignment vertical="center"/>
    </xf>
    <xf numFmtId="0" fontId="37" fillId="0" borderId="0" xfId="0" applyFont="1" applyAlignment="1">
      <alignment vertical="center"/>
    </xf>
    <xf numFmtId="0" fontId="15" fillId="3" borderId="13" xfId="0" applyFont="1" applyFill="1" applyBorder="1" applyAlignment="1" applyProtection="1">
      <alignment horizontal="center" vertical="center" wrapText="1"/>
      <protection locked="0"/>
    </xf>
    <xf numFmtId="0" fontId="21" fillId="4" borderId="34" xfId="0" applyFont="1" applyFill="1" applyBorder="1" applyAlignment="1" applyProtection="1">
      <alignment horizontal="center" vertical="center" wrapText="1"/>
      <protection locked="0"/>
    </xf>
    <xf numFmtId="0" fontId="39" fillId="0" borderId="0" xfId="0" applyFont="1"/>
    <xf numFmtId="0" fontId="40" fillId="0" borderId="0" xfId="0" applyFont="1" applyAlignment="1">
      <alignment vertical="center"/>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40" fillId="0" borderId="35" xfId="0" applyFont="1" applyBorder="1" applyAlignment="1">
      <alignment horizontal="right" vertical="center"/>
    </xf>
    <xf numFmtId="0" fontId="40" fillId="0" borderId="35" xfId="0" applyFont="1" applyBorder="1" applyAlignment="1">
      <alignment vertical="center"/>
    </xf>
    <xf numFmtId="165" fontId="40" fillId="0" borderId="35" xfId="0" applyNumberFormat="1" applyFont="1" applyBorder="1" applyAlignment="1">
      <alignment horizontal="right" vertical="center"/>
    </xf>
    <xf numFmtId="0" fontId="0" fillId="5" borderId="11" xfId="0" applyFill="1" applyBorder="1" applyAlignment="1">
      <alignment horizontal="center" vertical="center" wrapText="1"/>
    </xf>
    <xf numFmtId="0" fontId="15" fillId="5" borderId="12" xfId="0" applyFont="1" applyFill="1" applyBorder="1" applyAlignment="1">
      <alignment horizontal="center" vertical="center" wrapText="1"/>
    </xf>
    <xf numFmtId="0" fontId="7" fillId="2" borderId="0" xfId="0" applyFont="1" applyFill="1" applyAlignment="1">
      <alignment horizontal="left" vertical="top" wrapText="1"/>
    </xf>
    <xf numFmtId="164" fontId="23" fillId="3" borderId="17" xfId="0" applyNumberFormat="1" applyFont="1" applyFill="1" applyBorder="1" applyAlignment="1" applyProtection="1">
      <alignment horizontal="left" vertical="center" wrapText="1"/>
      <protection locked="0"/>
    </xf>
    <xf numFmtId="164" fontId="23" fillId="3" borderId="13" xfId="0" applyNumberFormat="1" applyFont="1" applyFill="1" applyBorder="1" applyAlignment="1" applyProtection="1">
      <alignment horizontal="left" vertical="center" wrapText="1"/>
      <protection locked="0"/>
    </xf>
    <xf numFmtId="0" fontId="23" fillId="4" borderId="17" xfId="0" applyFont="1" applyFill="1" applyBorder="1" applyAlignment="1">
      <alignment horizontal="left" vertical="center" wrapText="1"/>
    </xf>
    <xf numFmtId="0" fontId="23" fillId="4" borderId="13" xfId="0" applyFont="1" applyFill="1" applyBorder="1" applyAlignment="1">
      <alignment horizontal="left" vertical="center" wrapText="1"/>
    </xf>
    <xf numFmtId="0" fontId="23" fillId="4" borderId="20"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0" fillId="0" borderId="0" xfId="0" applyAlignment="1">
      <alignment horizontal="center"/>
    </xf>
    <xf numFmtId="0" fontId="0" fillId="2" borderId="0" xfId="0" applyFill="1" applyAlignment="1">
      <alignment horizontal="left" vertical="center" wrapText="1"/>
    </xf>
    <xf numFmtId="0" fontId="9" fillId="2" borderId="0" xfId="1" applyFill="1" applyBorder="1" applyAlignment="1">
      <alignment horizontal="left" vertical="center" wrapText="1"/>
    </xf>
    <xf numFmtId="0" fontId="3"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0" xfId="0" applyFont="1" applyAlignment="1">
      <alignment horizontal="center"/>
    </xf>
    <xf numFmtId="0" fontId="10" fillId="0" borderId="0" xfId="0" applyFont="1" applyAlignment="1">
      <alignment horizontal="center"/>
    </xf>
    <xf numFmtId="0" fontId="6" fillId="0" borderId="0" xfId="0" applyFont="1" applyAlignment="1">
      <alignment horizontal="center"/>
    </xf>
    <xf numFmtId="0" fontId="9" fillId="2" borderId="0" xfId="1" applyFill="1" applyBorder="1" applyAlignment="1">
      <alignment horizontal="center" vertical="center" wrapText="1"/>
    </xf>
    <xf numFmtId="0" fontId="9" fillId="2" borderId="0" xfId="1" applyFill="1" applyBorder="1" applyAlignment="1">
      <alignment horizontal="left" vertical="top" wrapText="1"/>
    </xf>
    <xf numFmtId="0" fontId="7" fillId="2" borderId="0" xfId="0" applyFont="1" applyFill="1" applyAlignment="1">
      <alignment horizontal="center" vertical="center" wrapText="1"/>
    </xf>
    <xf numFmtId="0" fontId="5" fillId="0" borderId="0" xfId="0" applyFont="1" applyAlignment="1">
      <alignment horizontal="left"/>
    </xf>
    <xf numFmtId="164" fontId="23" fillId="6" borderId="22" xfId="0" applyNumberFormat="1" applyFont="1" applyFill="1" applyBorder="1" applyAlignment="1">
      <alignment horizontal="left" vertical="center" wrapText="1"/>
    </xf>
    <xf numFmtId="164" fontId="23" fillId="6" borderId="23" xfId="0" applyNumberFormat="1"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30" fillId="4" borderId="32" xfId="0" applyFont="1" applyFill="1" applyBorder="1" applyAlignment="1">
      <alignment horizontal="center"/>
    </xf>
    <xf numFmtId="0" fontId="30" fillId="4" borderId="27" xfId="0" applyFont="1" applyFill="1" applyBorder="1" applyAlignment="1">
      <alignment horizontal="center"/>
    </xf>
    <xf numFmtId="0" fontId="30" fillId="4" borderId="33" xfId="0" applyFont="1" applyFill="1" applyBorder="1" applyAlignment="1">
      <alignment horizontal="center"/>
    </xf>
    <xf numFmtId="0" fontId="16" fillId="7" borderId="17" xfId="0" applyFont="1" applyFill="1" applyBorder="1" applyAlignment="1">
      <alignment horizontal="center" vertical="center"/>
    </xf>
    <xf numFmtId="0" fontId="16" fillId="7" borderId="18" xfId="0" applyFont="1" applyFill="1" applyBorder="1" applyAlignment="1">
      <alignment horizontal="center" vertical="center"/>
    </xf>
    <xf numFmtId="0" fontId="16" fillId="7" borderId="13" xfId="0" applyFont="1" applyFill="1" applyBorder="1" applyAlignment="1">
      <alignment horizontal="center" vertical="center"/>
    </xf>
    <xf numFmtId="0" fontId="6" fillId="4" borderId="32"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16" fillId="7" borderId="10" xfId="0" applyFont="1" applyFill="1" applyBorder="1" applyAlignment="1">
      <alignment horizontal="center" vertical="center" wrapText="1"/>
    </xf>
  </cellXfs>
  <cellStyles count="2">
    <cellStyle name="Hyperlink" xfId="1" builtinId="8"/>
    <cellStyle name="Normal" xfId="0" builtinId="0"/>
  </cellStyles>
  <dxfs count="9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scheme val="none"/>
      </font>
      <numFmt numFmtId="0" formatCode="General"/>
      <fill>
        <patternFill patternType="none">
          <fgColor rgb="FF000000"/>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000000"/>
        <name val="Calibri"/>
        <scheme val="none"/>
      </font>
      <numFmt numFmtId="0" formatCode="General"/>
      <fill>
        <patternFill patternType="none">
          <fgColor rgb="FF000000"/>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000000"/>
        <name val="Calibri"/>
        <scheme val="none"/>
      </font>
      <numFmt numFmtId="0" formatCode="General"/>
      <fill>
        <patternFill patternType="none">
          <fgColor rgb="FF000000"/>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000000"/>
        <name val="Calibri"/>
        <scheme val="none"/>
      </font>
      <numFmt numFmtId="165" formatCode="0.0000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numFmt numFmtId="165" formatCode="0.000000"/>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ill>
        <patternFill patternType="none">
          <fgColor indexed="64"/>
          <bgColor auto="1"/>
        </patternFill>
      </fill>
      <alignment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border outline="0">
        <top style="thin">
          <color auto="1"/>
        </top>
      </border>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general" vertical="center" textRotation="0" wrapText="0" indent="0" justifyLastLine="0" shrinkToFit="0" readingOrder="0"/>
      <protection locked="1" hidden="0"/>
    </dxf>
    <dxf>
      <border outline="0">
        <bottom style="thin">
          <color auto="1"/>
        </bottom>
      </border>
    </dxf>
    <dxf>
      <font>
        <b/>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bottom/>
      </border>
      <protection locked="1" hidden="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numFmt numFmtId="0" formatCode="General"/>
    </dxf>
    <dxf>
      <font>
        <strike val="0"/>
        <outline val="0"/>
        <shadow val="0"/>
        <u val="none"/>
        <vertAlign val="baseline"/>
        <sz val="11"/>
        <name val="Calibri"/>
        <family val="2"/>
        <scheme val="minor"/>
      </font>
      <numFmt numFmtId="0" formatCode="General"/>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border outline="0">
        <top style="thin">
          <color theme="0" tint="-0.14993743705557422"/>
        </top>
      </border>
    </dxf>
    <dxf>
      <font>
        <strike val="0"/>
        <outline val="0"/>
        <shadow val="0"/>
        <u val="none"/>
        <vertAlign val="baseline"/>
        <sz val="11"/>
        <name val="Calibri"/>
        <family val="2"/>
        <scheme val="minor"/>
      </font>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14993743705557422"/>
        </left>
        <right style="thin">
          <color theme="0" tint="-0.14993743705557422"/>
        </right>
        <top/>
        <bottom/>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indexed="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indexed="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indexed="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outline="0">
        <left style="thin">
          <color indexed="64"/>
        </left>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outline="0">
        <left style="thin">
          <color indexed="64"/>
        </left>
        <right style="thin">
          <color indexed="64"/>
        </right>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indexed="8"/>
        <name val="Arial"/>
        <scheme val="none"/>
      </font>
      <numFmt numFmtId="0" formatCode="General"/>
      <fill>
        <patternFill patternType="solid">
          <fgColor indexed="64"/>
          <bgColor indexed="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outline="0">
        <left style="thin">
          <color indexed="64"/>
        </left>
      </border>
      <protection locked="1" hidden="0"/>
    </dxf>
    <dxf>
      <font>
        <b val="0"/>
        <i val="0"/>
        <strike val="0"/>
        <condense val="0"/>
        <extend val="0"/>
        <outline val="0"/>
        <shadow val="0"/>
        <u val="none"/>
        <vertAlign val="baseline"/>
        <sz val="12"/>
        <color indexed="8"/>
        <name val="Arial"/>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indexed="8"/>
        <name val="Arial"/>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indexed="8"/>
        <name val="Arial"/>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indexed="8"/>
        <name val="Arial"/>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outline="0">
        <left style="thin">
          <color indexed="64"/>
        </left>
        <right style="thin">
          <color indexed="64"/>
        </right>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medium">
          <color rgb="FFFF0000"/>
        </left>
        <right style="thin">
          <color indexed="64"/>
        </right>
        <top style="thin">
          <color indexed="64"/>
        </top>
        <bottom style="thin">
          <color indexed="64"/>
        </bottom>
      </border>
      <protection locked="0" hidden="0"/>
    </dxf>
    <dxf>
      <numFmt numFmtId="0" formatCode="General"/>
      <fill>
        <patternFill patternType="solid">
          <fgColor indexed="64"/>
          <bgColor indexed="42"/>
        </patternFill>
      </fill>
      <alignment horizontal="general" vertical="center" textRotation="0" wrapText="1" indent="0" justifyLastLine="0" shrinkToFit="0" readingOrder="0"/>
      <border diagonalUp="0" diagonalDown="0" outline="0">
        <left style="medium">
          <color indexed="1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indexed="8"/>
        <name val="Arial"/>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medium">
          <color indexed="10"/>
        </left>
        <right style="medium">
          <color indexed="10"/>
        </right>
        <top style="medium">
          <color indexed="10"/>
        </top>
        <bottom style="medium">
          <color indexed="10"/>
        </bottom>
      </border>
      <protection locked="1" hidden="0"/>
    </dxf>
    <dxf>
      <font>
        <b val="0"/>
        <i val="0"/>
        <strike val="0"/>
        <condense val="0"/>
        <extend val="0"/>
        <outline val="0"/>
        <shadow val="0"/>
        <u val="none"/>
        <vertAlign val="baseline"/>
        <sz val="11"/>
        <color rgb="FF000000"/>
        <name val="Calibri"/>
        <scheme val="none"/>
      </font>
      <numFmt numFmtId="0" formatCode="General"/>
      <fill>
        <patternFill patternType="solid">
          <fgColor rgb="FF000000"/>
          <bgColor rgb="FFCCFFCC"/>
        </patternFill>
      </fill>
      <alignment horizontal="center" vertical="center" textRotation="0" wrapText="1" indent="0" justifyLastLine="0" shrinkToFit="0" readingOrder="0"/>
      <protection locked="1" hidden="0"/>
    </dxf>
    <dxf>
      <font>
        <b/>
        <strike val="0"/>
        <outline val="0"/>
        <shadow val="0"/>
        <u val="none"/>
        <vertAlign val="baseline"/>
        <sz val="11"/>
        <color theme="0"/>
        <name val="Calibri"/>
        <scheme val="minor"/>
      </font>
      <fill>
        <patternFill patternType="solid">
          <fgColor indexed="64"/>
          <bgColor rgb="FF36A393"/>
        </patternFill>
      </fill>
      <alignment horizontal="center" vertical="bottom" textRotation="0" wrapText="0" indent="0" justifyLastLine="0" shrinkToFit="0" readingOrder="0"/>
    </dxf>
    <dxf>
      <font>
        <b val="0"/>
        <i val="0"/>
        <strike val="0"/>
        <condense val="0"/>
        <extend val="0"/>
        <outline val="0"/>
        <shadow val="0"/>
        <u val="none"/>
        <vertAlign val="baseline"/>
        <sz val="11"/>
        <color indexed="8"/>
        <name val="Calibri"/>
        <scheme val="none"/>
      </font>
      <numFmt numFmtId="0" formatCode="General"/>
      <fill>
        <patternFill patternType="solid">
          <fgColor indexed="64"/>
          <bgColor indexed="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outline="0">
        <left style="thin">
          <color indexed="64"/>
        </left>
        <right style="thin">
          <color indexed="64"/>
        </right>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indexed="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indexed="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indexed="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outline="0">
        <left style="thin">
          <color indexed="64"/>
        </left>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outline="0">
        <left style="thin">
          <color indexed="64"/>
        </left>
        <right style="thin">
          <color indexed="64"/>
        </right>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outline="0">
        <left style="thin">
          <color indexed="64"/>
        </left>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outline="0">
        <left style="thin">
          <color indexed="64"/>
        </left>
        <right style="thin">
          <color indexed="64"/>
        </right>
      </border>
      <protection locked="1" hidden="0"/>
    </dxf>
    <dxf>
      <font>
        <b val="0"/>
        <i val="0"/>
        <strike val="0"/>
        <condense val="0"/>
        <extend val="0"/>
        <outline val="0"/>
        <shadow val="0"/>
        <u val="none"/>
        <vertAlign val="baseline"/>
        <sz val="11"/>
        <color indexed="8"/>
        <name val="Calibri"/>
        <scheme val="none"/>
      </font>
      <numFmt numFmtId="19" formatCode="m/d/yyyy"/>
      <fill>
        <patternFill patternType="solid">
          <fgColor indexed="64"/>
          <bgColor theme="0"/>
        </patternFill>
      </fill>
      <alignment horizontal="center" vertical="center" textRotation="0" wrapText="1" indent="0" justifyLastLine="0" shrinkToFit="0" readingOrder="0"/>
      <border outline="0">
        <left/>
        <right style="thin">
          <color indexed="64"/>
        </right>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indexed="8"/>
        <name val="Arial"/>
        <scheme val="none"/>
      </font>
      <numFmt numFmtId="0" formatCode="General"/>
      <fill>
        <patternFill patternType="solid">
          <fgColor indexed="64"/>
          <bgColor indexed="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outline="0">
        <left style="thin">
          <color indexed="64"/>
        </left>
      </border>
      <protection locked="1" hidden="0"/>
    </dxf>
    <dxf>
      <font>
        <b val="0"/>
        <i val="0"/>
        <strike val="0"/>
        <condense val="0"/>
        <extend val="0"/>
        <outline val="0"/>
        <shadow val="0"/>
        <u val="none"/>
        <vertAlign val="baseline"/>
        <sz val="11"/>
        <color auto="1"/>
        <name val="Calibri"/>
        <family val="2"/>
        <scheme val="none"/>
      </font>
      <numFmt numFmtId="0" formatCode="General"/>
      <fill>
        <patternFill patternType="solid">
          <fgColor indexed="64"/>
          <bgColor rgb="FFCCFFCC"/>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left style="medium">
          <color rgb="FFFF0000"/>
        </left>
        <right/>
        <top/>
        <bottom/>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left style="medium">
          <color rgb="FFFF0000"/>
        </left>
        <right style="medium">
          <color rgb="FFFF0000"/>
        </right>
        <top/>
        <bottom/>
        <vertical/>
        <horizontal/>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left style="medium">
          <color rgb="FFFF0000"/>
        </left>
        <right style="medium">
          <color rgb="FFFF0000"/>
        </right>
        <top/>
        <bottom/>
        <vertical/>
        <horizontal/>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left style="medium">
          <color rgb="FFFF0000"/>
        </left>
        <right style="thin">
          <color auto="1"/>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left style="medium">
          <color rgb="FFFF0000"/>
        </left>
        <right style="medium">
          <color rgb="FFFF0000"/>
        </right>
        <top/>
        <bottom/>
        <vertical/>
        <horizontal/>
      </border>
      <protection locked="1" hidden="0"/>
    </dxf>
    <dxf>
      <font>
        <color indexed="8"/>
      </font>
      <numFmt numFmtId="0" formatCode="General"/>
      <fill>
        <patternFill patternType="solid">
          <fgColor indexed="64"/>
          <bgColor theme="7" tint="0.79998168889431442"/>
        </patternFill>
      </fill>
      <alignment horizontal="center" vertical="center" textRotation="0" wrapText="1" indent="0" justifyLastLine="0" shrinkToFit="0" readingOrder="0"/>
      <border diagonalUp="0" diagonalDown="0">
        <left style="medium">
          <color rgb="FFFF0000"/>
        </left>
        <right style="medium">
          <color rgb="FFFF0000"/>
        </right>
        <top style="medium">
          <color rgb="FFFF0000"/>
        </top>
        <bottom style="medium">
          <color rgb="FFFF0000"/>
        </bottom>
      </border>
      <protection locked="1" hidden="0"/>
    </dxf>
    <dxf>
      <numFmt numFmtId="0" formatCode="General"/>
      <fill>
        <patternFill patternType="solid">
          <fgColor indexed="64"/>
          <bgColor indexed="42"/>
        </patternFill>
      </fill>
      <alignment horizontal="general" vertical="center" textRotation="0" wrapText="1" indent="0" justifyLastLine="0" shrinkToFit="0" readingOrder="0"/>
      <border diagonalUp="0" diagonalDown="0" outline="0">
        <left style="medium">
          <color indexed="10"/>
        </left>
        <right style="medium">
          <color rgb="FFFF0000"/>
        </right>
        <top style="thin">
          <color indexed="64"/>
        </top>
        <bottom style="thin">
          <color indexed="64"/>
        </bottom>
      </border>
      <protection locked="0" hidden="0"/>
    </dxf>
    <dxf>
      <font>
        <b val="0"/>
        <i val="0"/>
        <strike val="0"/>
        <condense val="0"/>
        <extend val="0"/>
        <outline val="0"/>
        <shadow val="0"/>
        <u val="none"/>
        <vertAlign val="baseline"/>
        <sz val="12"/>
        <color indexed="8"/>
        <name val="Arial"/>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medium">
          <color indexed="10"/>
        </left>
        <right style="medium">
          <color indexed="10"/>
        </right>
        <top style="medium">
          <color indexed="10"/>
        </top>
        <bottom style="medium">
          <color indexed="10"/>
        </bottom>
      </border>
      <protection locked="1" hidden="0"/>
    </dxf>
    <dxf>
      <font>
        <b val="0"/>
        <i val="0"/>
        <strike val="0"/>
        <condense val="0"/>
        <extend val="0"/>
        <outline val="0"/>
        <shadow val="0"/>
        <u val="none"/>
        <vertAlign val="baseline"/>
        <sz val="11"/>
        <color indexed="8"/>
        <name val="Calibri"/>
        <scheme val="none"/>
      </font>
      <numFmt numFmtId="0" formatCode="General"/>
      <fill>
        <patternFill patternType="solid">
          <fgColor indexed="64"/>
          <bgColor indexed="42"/>
        </patternFill>
      </fill>
      <alignment horizontal="center" vertical="center" textRotation="0" wrapText="1" indent="0" justifyLastLine="0" shrinkToFit="0" readingOrder="0"/>
      <protection locked="1" hidden="0"/>
    </dxf>
    <dxf>
      <font>
        <b/>
        <strike val="0"/>
        <outline val="0"/>
        <shadow val="0"/>
        <u val="none"/>
        <vertAlign val="baseline"/>
        <sz val="11"/>
        <color theme="0"/>
        <name val="Calibri"/>
        <scheme val="minor"/>
      </font>
      <fill>
        <patternFill patternType="solid">
          <fgColor indexed="64"/>
          <bgColor rgb="FF36A393"/>
        </patternFill>
      </fill>
      <alignment horizontal="center" vertical="bottom" textRotation="0" wrapText="0" indent="0" justifyLastLine="0" shrinkToFit="0" readingOrder="0"/>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gistration_Tbl" displayName="Registration_Tbl" ref="A6:AC500" insertRowShift="1" totalsRowShown="0" headerRowDxfId="94" dataDxfId="93">
  <autoFilter ref="A6:AC500" xr:uid="{00000000-0009-0000-0100-000001000000}"/>
  <tableColumns count="29">
    <tableColumn id="6" xr3:uid="{00000000-0010-0000-0000-000006000000}" name="EPE_ARB_ID" dataDxfId="92">
      <calculatedColumnFormula>IF(ISBLANK(Registration_Tbl[[#This Row],[Facility_Unit_Name]]),"",'EPE Information'!$C$9)</calculatedColumnFormula>
    </tableColumn>
    <tableColumn id="1" xr3:uid="{00000000-0010-0000-0000-000001000000}" name="Facility_Unit_Name" dataDxfId="91"/>
    <tableColumn id="2" xr3:uid="{00000000-0010-0000-0000-000002000000}" name="Facility_Unit_ARB_ID" dataDxfId="90">
      <calculatedColumnFormula>_xlfn.IFNA(INDEX(Spec_Master_List_tbl[ARB_ID],MATCH(Registration_Tbl[[#This Row],[Facility_Unit_Name]],Spec_Master_List_tbl[Specified_Import_Name],0)),"")</calculatedColumnFormula>
    </tableColumn>
    <tableColumn id="79" xr3:uid="{00000000-0010-0000-0000-00004F000000}" name="Primary_Fuel" dataDxfId="89">
      <calculatedColumnFormula>IF(_xlfn.IFNA(INDEX(Spec_Master_List_tbl[Primary Fuel],MATCH(Registration_Tbl[[#This Row],[Facility_Unit_ARB_ID]],Spec_Master_List_tbl[ARB_ID],0)),"")=0,"",_xlfn.IFNA(INDEX(Spec_Master_List_tbl[Primary Fuel],MATCH(Registration_Tbl[[#This Row],[Facility_Unit_ARB_ID]],Spec_Master_List_tbl[ARB_ID],0)),""))</calculatedColumnFormula>
    </tableColumn>
    <tableColumn id="46" xr3:uid="{00000000-0010-0000-0000-00002E000000}" name="Cogen" dataDxfId="88">
      <calculatedColumnFormula>IF(_xlfn.IFNA(INDEX(Spec_Master_List_tbl[Cogen],MATCH(Registration_Tbl[[#This Row],[Facility_Unit_ARB_ID]],Spec_Master_List_tbl[ARB_ID],0)),"")=0,"",_xlfn.IFNA(INDEX(Spec_Master_List_tbl[Cogen],MATCH(Registration_Tbl[[#This Row],[Facility_Unit_ARB_ID]],Spec_Master_List_tbl[ARB_ID],0)),""))</calculatedColumnFormula>
    </tableColumn>
    <tableColumn id="48" xr3:uid="{00000000-0010-0000-0000-000030000000}" name="WS_PRS_Att" dataDxfId="87"/>
    <tableColumn id="5" xr3:uid="{00000000-0010-0000-0000-000005000000}" name="USEPA_GHG_ID" dataDxfId="86">
      <calculatedColumnFormula>IF(_xlfn.IFNA(INDEX(Spec_Master_List_tbl[USEPA_GHG_ID],MATCH(Registration_Tbl[[#This Row],[Facility_Unit_ARB_ID]],Spec_Master_List_tbl[ARB_ID],0)),"")=0,"",_xlfn.IFNA(INDEX(Spec_Master_List_tbl[USEPA_GHG_ID],MATCH(Registration_Tbl[[#This Row],[Facility_Unit_ARB_ID]],Spec_Master_List_tbl[ARB_ID],0)),""))</calculatedColumnFormula>
    </tableColumn>
    <tableColumn id="7" xr3:uid="{00000000-0010-0000-0000-000007000000}" name="EIA_Plant_ID" dataDxfId="85">
      <calculatedColumnFormula>IF(_xlfn.IFNA(INDEX(Spec_Master_List_tbl[EIA_Plant_ID_(single)],MATCH(Registration_Tbl[[#This Row],[Facility_Unit_ARB_ID]],Spec_Master_List_tbl[ARB_ID],0)),"")=0,"",_xlfn.IFNA(INDEX(Spec_Master_List_tbl[EIA_Plant_ID_(single)],MATCH(Registration_Tbl[[#This Row],[Facility_Unit_ARB_ID]],Spec_Master_List_tbl[ARB_ID],0)),""))</calculatedColumnFormula>
    </tableColumn>
    <tableColumn id="15" xr3:uid="{00000000-0010-0000-0000-00000F000000}" name="CEC_RPS_ID" dataDxfId="84">
      <calculatedColumnFormula>IF(_xlfn.IFNA(INDEX(Spec_Master_List_tbl[CEC_RPS_ID],MATCH(Registration_Tbl[[#This Row],[Facility_Unit_ARB_ID]],Spec_Master_List_tbl[ARB_ID],0)),"")=0,"",_xlfn.IFNA(INDEX(Spec_Master_List_tbl[CEC_RPS_ID],MATCH(Registration_Tbl[[#This Row],[Facility_Unit_ARB_ID]],Spec_Master_List_tbl[ARB_ID],0)),""))</calculatedColumnFormula>
    </tableColumn>
    <tableColumn id="37" xr3:uid="{00000000-0010-0000-0000-000025000000}" name="WREGIS_ID" dataDxfId="83"/>
    <tableColumn id="34" xr3:uid="{00000000-0010-0000-0000-000022000000}" name="WS_PRS_IDs" dataDxfId="82"/>
    <tableColumn id="28" xr3:uid="{00000000-0010-0000-0000-00001C000000}" name="Share_Or_Oppposed_Fixed_Amount" dataDxfId="81"/>
    <tableColumn id="29" xr3:uid="{00000000-0010-0000-0000-00001D000000}" name="Net_Nameplate" dataDxfId="80">
      <calculatedColumnFormula>IF(_xlfn.IFNA(INDEX(Spec_Master_List_tbl[Nameplate_Capacity_(MW)],MATCH(Registration_Tbl[[#This Row],[Facility_Unit_ARB_ID]],Spec_Master_List_tbl[ARB_ID],0)),"")=0,"",_xlfn.IFNA(INDEX(Spec_Master_List_tbl[Nameplate_Capacity_(MW)],MATCH(Registration_Tbl[[#This Row],[Facility_Unit_ARB_ID]],Spec_Master_List_tbl[ARB_ID],0)),""))</calculatedColumnFormula>
    </tableColumn>
    <tableColumn id="30" xr3:uid="{00000000-0010-0000-0000-00001E000000}" name="Net_Gen" dataDxfId="79"/>
    <tableColumn id="31" xr3:uid="{00000000-0010-0000-0000-00001F000000}" name="Add_Cap_Date" dataDxfId="78"/>
    <tableColumn id="24" xr3:uid="{00000000-0010-0000-0000-000018000000}" name="Add_Cap_Gen_Increase" dataDxfId="77"/>
    <tableColumn id="25" xr3:uid="{00000000-0010-0000-0000-000019000000}" name="Add_Cap_Actions_Taken" dataDxfId="76"/>
    <tableColumn id="32" xr3:uid="{00000000-0010-0000-0000-000020000000}" name="WS_PRS_GPE" dataDxfId="75"/>
    <tableColumn id="18" xr3:uid="{00000000-0010-0000-0000-000012000000}" name="Owner_Name" dataDxfId="74">
      <calculatedColumnFormula>IF(_xlfn.IFNA(INDEX(Spec_Master_List_tbl[System_Power_Owner],MATCH(Registration_Tbl[[#This Row],[Facility_Unit_ARB_ID]],Spec_Master_List_tbl[ARB_ID],0)),"")=0,"",_xlfn.IFNA(INDEX(Spec_Master_List_tbl[System_Power_Owner],MATCH(Registration_Tbl[[#This Row],[Facility_Unit_ARB_ID]],Spec_Master_List_tbl[ARB_ID],0)),""))</calculatedColumnFormula>
    </tableColumn>
    <tableColumn id="17" xr3:uid="{00000000-0010-0000-0000-000011000000}" name="Facility_Operator" dataDxfId="73"/>
    <tableColumn id="13" xr3:uid="{00000000-0010-0000-0000-00000D000000}" name="Percent_ownership" dataDxfId="72"/>
    <tableColumn id="10" xr3:uid="{00000000-0010-0000-0000-00000A000000}" name="Op_Control" dataDxfId="71"/>
    <tableColumn id="3" xr3:uid="{00000000-0010-0000-0000-000003000000}" name="WS_PRS_Own" dataDxfId="70"/>
    <tableColumn id="22" xr3:uid="{00000000-0010-0000-0000-000016000000}" name="CAISO_ID" dataDxfId="69"/>
    <tableColumn id="21" xr3:uid="{00000000-0010-0000-0000-000015000000}" name="FERC_ID" dataDxfId="68"/>
    <tableColumn id="20" xr3:uid="{00000000-0010-0000-0000-000014000000}" name="WS_PRS_AddID" dataDxfId="67"/>
    <tableColumn id="47" xr3:uid="{00000000-0010-0000-0000-00002F000000}" name="Updated" dataDxfId="66"/>
    <tableColumn id="38" xr3:uid="{00000000-0010-0000-0000-000026000000}" name="WS_PRS_Update" dataDxfId="65"/>
    <tableColumn id="77" xr3:uid="{00000000-0010-0000-0000-00004D000000}" name="Feb1_Notes" dataDxfId="64" dataCellStyle="Normal"/>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6E6D6-89AF-497F-88C6-5C18CE38F396}" name="Registration_Tbl3" displayName="Registration_Tbl3" ref="A6:AB500" insertRowShift="1" totalsRowShown="0" headerRowDxfId="63" dataDxfId="62">
  <autoFilter ref="A6:AB500" xr:uid="{00000000-0009-0000-0100-000001000000}"/>
  <tableColumns count="28">
    <tableColumn id="6" xr3:uid="{1CCDD7D1-59E9-4F4F-8501-02D8EB946DC4}" name="EPE_ARB_ID" dataDxfId="61">
      <calculatedColumnFormula>IF(ISBLANK(Registration_Tbl3[[#This Row],[Facility_Unit_Name]]),"",'EPE Information'!$C$9)</calculatedColumnFormula>
    </tableColumn>
    <tableColumn id="1" xr3:uid="{54366F3D-79DC-44A9-85FA-9678D9313CBF}" name="Facility_Unit_Name" dataDxfId="60"/>
    <tableColumn id="79" xr3:uid="{B79C8D1D-D284-40E4-A558-0D5D93959F81}" name="Primary_Fuel" dataDxfId="59"/>
    <tableColumn id="46" xr3:uid="{9C5D4FF5-7F3D-47FA-AA78-3C3ECCF2C8B4}" name="Cogen" dataDxfId="58"/>
    <tableColumn id="48" xr3:uid="{DE59F47F-D2DB-40B7-9F7D-E0354D51F8A8}" name="WS_NS_Att" dataDxfId="57"/>
    <tableColumn id="5" xr3:uid="{52F318F1-DE0B-45F6-8402-9A083924AE28}" name="USEPA_GHG_ID" dataDxfId="56"/>
    <tableColumn id="7" xr3:uid="{BA78CDC4-954C-4F1C-BB6C-77E3195B9A63}" name="EIA_Plant_ID" dataDxfId="55"/>
    <tableColumn id="15" xr3:uid="{3FA09C61-8507-4F57-BF7E-C252C534B364}" name="CEC_RPS_ID" dataDxfId="54"/>
    <tableColumn id="37" xr3:uid="{1A67933B-08B2-420E-8F0D-2E5273109309}" name="WREGIS_ID" dataDxfId="53"/>
    <tableColumn id="11" xr3:uid="{B39F525D-83C5-426C-90C8-9E06C32FEF0A}" name="WS_NS_IDs" dataDxfId="52"/>
    <tableColumn id="12" xr3:uid="{89A74479-2F6E-42D7-A48B-D537D60269A1}" name="Address" dataDxfId="51"/>
    <tableColumn id="9" xr3:uid="{CF61C854-AE48-42CB-822F-950142E5FC78}" name="State" dataDxfId="50"/>
    <tableColumn id="8" xr3:uid="{6DBD21BE-213E-44AE-8D32-34DCE2492926}" name="Latitude" dataDxfId="49"/>
    <tableColumn id="14" xr3:uid="{FC3A35A1-4168-417E-A1FD-E25EB427C094}" name="Longitude" dataDxfId="48"/>
    <tableColumn id="34" xr3:uid="{8DB7BEE9-F0F4-4E6A-81D8-53D4395C72C8}" name="WS_NS_Loc" dataDxfId="47"/>
    <tableColumn id="28" xr3:uid="{5F30ABCB-DC35-4DF6-88BE-E843F5C5AE32}" name="Share_Or_Oppposed_Fixed_Amount" dataDxfId="46"/>
    <tableColumn id="29" xr3:uid="{C30BADAD-4F05-4F85-9003-9FC7F63581CA}" name="Net_Nameplate" dataDxfId="45"/>
    <tableColumn id="30" xr3:uid="{E1BE58AF-BC74-4DB2-9C44-246E172C758F}" name="Net_Gen" dataDxfId="44"/>
    <tableColumn id="32" xr3:uid="{1F02B052-35C8-4711-B5D0-8363831488B5}" name="WS_NS_GPE" dataDxfId="43"/>
    <tableColumn id="18" xr3:uid="{FE33B089-935A-451F-9C3B-CF86FD8C7F58}" name="Owner_Name" dataDxfId="42"/>
    <tableColumn id="17" xr3:uid="{9F978F26-0D10-4E78-9A91-D8820AD217C4}" name="Facility_Operator" dataDxfId="41"/>
    <tableColumn id="13" xr3:uid="{CC6B4239-A67B-47A5-AF97-B5C048F96D03}" name="Percent_ownership" dataDxfId="40"/>
    <tableColumn id="10" xr3:uid="{48827159-D9F9-4BA6-B8A7-6A74C6852B91}" name="Op_Control" dataDxfId="39"/>
    <tableColumn id="3" xr3:uid="{2642A6C5-F2A0-44DF-A94E-B83963C97119}" name="WS_NS_Own" dataDxfId="38"/>
    <tableColumn id="22" xr3:uid="{DEE93F03-6EDD-48A9-B6C0-1A7608F2E891}" name="CAISO_ID" dataDxfId="37"/>
    <tableColumn id="21" xr3:uid="{668EAC26-18C2-4D05-8B10-B931BD92BBA6}" name="FERC_ID" dataDxfId="36"/>
    <tableColumn id="20" xr3:uid="{AAB89943-36D8-48E2-B64D-F02B135F7BBA}" name="WS_NS_AddID" dataDxfId="35"/>
    <tableColumn id="77" xr3:uid="{4E8F3BE6-DCB6-43B8-AD7C-EB5F66151769}" name="Feb1_Notes" dataDxfId="34" dataCellStyle="Normal"/>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BF01D34-A4D1-4DF3-BC24-F660304479C6}" name="EPEs_tbl" displayName="EPEs_tbl" ref="A1:D172" totalsRowShown="0" headerRowDxfId="33" dataDxfId="32" tableBorderDxfId="31">
  <autoFilter ref="A1:D172" xr:uid="{6472EAFF-EF4A-4321-8869-761D94011196}"/>
  <sortState xmlns:xlrd2="http://schemas.microsoft.com/office/spreadsheetml/2017/richdata2" ref="A2:D172">
    <sortCondition ref="B1:B172"/>
  </sortState>
  <tableColumns count="4">
    <tableColumn id="1" xr3:uid="{92E3F76D-D0A8-431A-B425-2BC1188B6B73}" name="ARB ID" dataDxfId="30"/>
    <tableColumn id="2" xr3:uid="{697B0663-B731-4D1E-BF6C-A2945AE0E4B2}" name="EPE Name" dataDxfId="29"/>
    <tableColumn id="3" xr3:uid="{EE278C6E-E0CC-4536-9F82-CAD224D5FF7F}" name="EDU Type (CTR)" dataDxfId="28"/>
    <tableColumn id="4" xr3:uid="{EBB73A38-BBCA-4D9E-99AE-90B5A5C1A156}" name="EPE Type All" dataDxfId="27"/>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D6E6271-0246-4B6B-88C1-8CDAFFD049EB}" name="Table5" displayName="Table5" ref="F1:F19" totalsRowShown="0" headerRowDxfId="26" dataDxfId="25">
  <autoFilter ref="F1:F19" xr:uid="{008FF02C-E002-40FA-9397-B66FFC0C69BD}"/>
  <tableColumns count="1">
    <tableColumn id="1" xr3:uid="{8071F1BE-7F2E-4226-B618-6C4D25251550}" name="Primary Fuel Type" dataDxfId="2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94087C3-0EE1-47C3-B186-14D3349568F9}" name="Spec_Master_List_tbl" displayName="Spec_Master_List_tbl" ref="A1:R938" totalsRowShown="0" headerRowDxfId="23" dataDxfId="21" headerRowBorderDxfId="22" tableBorderDxfId="20">
  <autoFilter ref="A1:R938" xr:uid="{00000000-0009-0000-0100-000003000000}"/>
  <sortState xmlns:xlrd2="http://schemas.microsoft.com/office/spreadsheetml/2017/richdata2" ref="A2:R774">
    <sortCondition ref="B1:B774"/>
  </sortState>
  <tableColumns count="18">
    <tableColumn id="1" xr3:uid="{70D7B4AE-A65E-46D5-8321-DBEEBB5225E0}" name="ARB_ID" dataDxfId="19"/>
    <tableColumn id="2" xr3:uid="{AE147140-4C7E-4CC7-A5F8-FC78B6DE9BB7}" name="Specified_Import_Name" dataDxfId="18"/>
    <tableColumn id="3" xr3:uid="{59D2B6CA-F2BB-4C33-B637-A98FCFEB1A34}" name="USEPA_GHG_ID" dataDxfId="17"/>
    <tableColumn id="4" xr3:uid="{DC25CCAD-59EF-48D2-80EE-03FE13436A5D}" name="EIA_Plant_ID_(single)" dataDxfId="16"/>
    <tableColumn id="5" xr3:uid="{072434C9-EB3A-40F3-BCB2-07E46F21A2AD}" name="EIA_Plant_ID_(multiple)" dataDxfId="15"/>
    <tableColumn id="6" xr3:uid="{A0E90EC5-5DA0-4274-9FB7-9F01F1061887}" name="CEC_RPS_ID" dataDxfId="14"/>
    <tableColumn id="7" xr3:uid="{2801BC48-A0F3-4064-9221-5415D2825AFA}" name="Jurisdiction" dataDxfId="13"/>
    <tableColumn id="8" xr3:uid="{8D31A726-EA01-40E0-BDA4-E68347576F0C}" name="Primary Fuel" dataDxfId="12"/>
    <tableColumn id="9" xr3:uid="{6EB1E849-DD6D-41D5-8642-5BD7C37DC9F9}" name="CEC_Eligible_Advisory" dataDxfId="11"/>
    <tableColumn id="10" xr3:uid="{B9A14CD7-2B09-49F6-9FFB-9999A7AA8A54}" name="Cogen" dataDxfId="10"/>
    <tableColumn id="11" xr3:uid="{67618909-C6D3-466D-857A-4F69CB8D16E1}" name="Nameplate_Capacity_(MW)" dataDxfId="9"/>
    <tableColumn id="12" xr3:uid="{FDFDA1D9-2DC9-44A2-BFB1-FE38EE21AD9C}" name="System_Power_Owner" dataDxfId="8"/>
    <tableColumn id="13" xr3:uid="{D9E1B190-E782-4912-A30C-D1E6D5CD9C03}" name="Full_Address" dataDxfId="7"/>
    <tableColumn id="14" xr3:uid="{656AD77B-1A87-439A-B259-B04E6E5D0CC8}" name="Latitude" dataDxfId="6"/>
    <tableColumn id="15" xr3:uid="{87045F4D-A323-4F8D-92B8-BB58D4F049A9}" name="Longitude" dataDxfId="5"/>
    <tableColumn id="18" xr3:uid="{8F262748-A701-4081-8EE1-74B05B716679}" name="Result of Last Typed in First Cell Below" dataDxfId="4">
      <calculatedColumnFormula xml:space="preserve"> CELL("contents")</calculatedColumnFormula>
    </tableColumn>
    <tableColumn id="19" xr3:uid="{13E1B79B-6327-4FF1-B451-A165562F7CA7}" name="Dynamic List Spec" dataDxfId="3">
      <calculatedColumnFormula>IFERROR(INDEX($B$2:$B$938,MATCH(ROWS(Q$1:$Q1),$R$2:$R$938,0)),"")</calculatedColumnFormula>
    </tableColumn>
    <tableColumn id="20" xr3:uid="{B4517040-2D9E-49A1-85F7-C62ED59E7901}" name="Index Count" dataDxfId="2">
      <calculatedColumnFormula>IF(ISNUMBER(SEARCH(P2,B2)),MAX(Q1:$Q$1)+1,0)</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2.arb.ca.gov/our-work/programs/mandatory-greenhouse-gas-emissions-reporting" TargetMode="External"/><Relationship Id="rId7" Type="http://schemas.openxmlformats.org/officeDocument/2006/relationships/printerSettings" Target="../printerSettings/printerSettings1.bin"/><Relationship Id="rId2" Type="http://schemas.openxmlformats.org/officeDocument/2006/relationships/hyperlink" Target="mailto:ghgreport@arb.ca.gov?subject=Specified%20Source%20Registration%20CY2020%20-%20[EPE%20Name]" TargetMode="External"/><Relationship Id="rId1" Type="http://schemas.openxmlformats.org/officeDocument/2006/relationships/hyperlink" Target="https://ww2.arb.ca.gov/mrr-epe" TargetMode="External"/><Relationship Id="rId6" Type="http://schemas.openxmlformats.org/officeDocument/2006/relationships/hyperlink" Target="mailto:GHGReport@arb.ca.gov" TargetMode="External"/><Relationship Id="rId5" Type="http://schemas.openxmlformats.org/officeDocument/2006/relationships/hyperlink" Target="mailto:ghgreport@arb.ca.gov?subject=Specified%20Source%20Registration%20RY2025%20-%20[EPE%20Name]" TargetMode="External"/><Relationship Id="rId4" Type="http://schemas.openxmlformats.org/officeDocument/2006/relationships/hyperlink" Target="https://www.arb.ca.gov/cc/capandtrade/allowanceallocation/edu-ng-allowancedistribution/electricity-allocation.xlsx"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
  <sheetViews>
    <sheetView showGridLines="0" tabSelected="1" zoomScaleNormal="100" workbookViewId="0">
      <selection activeCell="C8" sqref="C8"/>
    </sheetView>
  </sheetViews>
  <sheetFormatPr defaultColWidth="0" defaultRowHeight="14.5" x14ac:dyDescent="0.35"/>
  <cols>
    <col min="1" max="1" width="9.1796875" customWidth="1"/>
    <col min="2" max="2" width="2.1796875" customWidth="1"/>
    <col min="3" max="3" width="40.54296875" customWidth="1"/>
    <col min="4" max="4" width="100.54296875" customWidth="1"/>
    <col min="5" max="5" width="2.1796875" customWidth="1"/>
    <col min="6" max="6" width="9.1796875" customWidth="1"/>
    <col min="7" max="16384" width="8.7265625" hidden="1"/>
  </cols>
  <sheetData>
    <row r="1" spans="2:6" ht="26" x14ac:dyDescent="0.6">
      <c r="B1" s="104" t="s">
        <v>1841</v>
      </c>
      <c r="C1" s="104"/>
      <c r="D1" s="104"/>
      <c r="E1" s="104"/>
      <c r="F1" s="1"/>
    </row>
    <row r="2" spans="2:6" ht="34" customHeight="1" x14ac:dyDescent="0.45">
      <c r="B2" s="105" t="s">
        <v>1849</v>
      </c>
      <c r="C2" s="106"/>
      <c r="D2" s="106"/>
      <c r="E2" s="106"/>
      <c r="F2" s="1"/>
    </row>
    <row r="3" spans="2:6" ht="14.5" customHeight="1" x14ac:dyDescent="0.35">
      <c r="B3" s="107" t="s">
        <v>1842</v>
      </c>
      <c r="C3" s="107"/>
      <c r="D3" s="107"/>
      <c r="E3" s="107"/>
      <c r="F3" s="1"/>
    </row>
    <row r="4" spans="2:6" ht="15.5" hidden="1" x14ac:dyDescent="0.35">
      <c r="B4" s="108" t="s">
        <v>1843</v>
      </c>
      <c r="C4" s="109"/>
      <c r="D4" s="109"/>
      <c r="E4" s="109"/>
      <c r="F4" s="1"/>
    </row>
    <row r="5" spans="2:6" ht="15.5" x14ac:dyDescent="0.35">
      <c r="C5" s="101"/>
      <c r="D5" s="101"/>
      <c r="E5" s="1"/>
      <c r="F5" s="1"/>
    </row>
    <row r="6" spans="2:6" ht="21" x14ac:dyDescent="0.5">
      <c r="C6" s="17" t="s">
        <v>2</v>
      </c>
      <c r="D6" s="20"/>
      <c r="E6" s="1"/>
      <c r="F6" s="1"/>
    </row>
    <row r="7" spans="2:6" ht="5.25" customHeight="1" x14ac:dyDescent="0.35">
      <c r="D7" s="12"/>
      <c r="E7" s="1"/>
      <c r="F7" s="1"/>
    </row>
    <row r="8" spans="2:6" ht="28" thickBot="1" x14ac:dyDescent="0.4">
      <c r="C8" s="11"/>
      <c r="D8" s="13" t="s">
        <v>1682</v>
      </c>
      <c r="E8" s="1"/>
      <c r="F8" s="1"/>
    </row>
    <row r="9" spans="2:6" ht="16" thickBot="1" x14ac:dyDescent="0.4">
      <c r="C9" s="43" t="str">
        <f>_xlfn.IFNA(INDEX(EPEs_tbl[ARB ID],MATCH('EPE Information'!C8,EPEs_tbl[EPE Name],0)),"")</f>
        <v/>
      </c>
      <c r="D9" s="15" t="s">
        <v>17</v>
      </c>
      <c r="E9" s="1"/>
      <c r="F9" s="1"/>
    </row>
    <row r="10" spans="2:6" ht="15.5" x14ac:dyDescent="0.35">
      <c r="C10" s="92" t="str">
        <f>IF(_xlfn.IFNA(INDEX(EPEs!C2:C171,MATCH('EPE Information'!C9,EPEs!A2:A171,0)),"")=0,"",_xlfn.IFNA(INDEX(EPEs!C2:C171,MATCH('EPE Information'!C9,EPEs!A2:A171,0)),""))</f>
        <v/>
      </c>
      <c r="D10" s="15" t="s">
        <v>158</v>
      </c>
      <c r="E10" s="1"/>
      <c r="F10" s="1"/>
    </row>
    <row r="11" spans="2:6" ht="16" thickBot="1" x14ac:dyDescent="0.4">
      <c r="C11" s="93"/>
      <c r="D11" s="16" t="s">
        <v>3</v>
      </c>
      <c r="E11" s="1"/>
      <c r="F11" s="1"/>
    </row>
    <row r="12" spans="2:6" ht="16" thickBot="1" x14ac:dyDescent="0.4">
      <c r="C12" s="46">
        <v>2025</v>
      </c>
      <c r="D12" s="44" t="s">
        <v>10</v>
      </c>
      <c r="E12" s="1"/>
      <c r="F12" s="1"/>
    </row>
    <row r="13" spans="2:6" ht="16" thickBot="1" x14ac:dyDescent="0.4">
      <c r="D13" s="2"/>
      <c r="E13" s="1"/>
      <c r="F13" s="1"/>
    </row>
    <row r="14" spans="2:6" ht="10" customHeight="1" x14ac:dyDescent="0.35">
      <c r="B14" s="21"/>
      <c r="C14" s="22"/>
      <c r="D14" s="3"/>
      <c r="E14" s="4"/>
      <c r="F14" s="1"/>
    </row>
    <row r="15" spans="2:6" s="18" customFormat="1" ht="405.5" customHeight="1" x14ac:dyDescent="0.35">
      <c r="B15" s="23"/>
      <c r="C15" s="94" t="s">
        <v>1848</v>
      </c>
      <c r="D15" s="94"/>
      <c r="E15" s="24"/>
      <c r="F15" s="19"/>
    </row>
    <row r="16" spans="2:6" ht="15.5" x14ac:dyDescent="0.35">
      <c r="B16" s="26"/>
      <c r="C16" s="94" t="s">
        <v>1450</v>
      </c>
      <c r="D16" s="94"/>
      <c r="E16" s="6"/>
      <c r="F16" s="1"/>
    </row>
    <row r="17" spans="2:6" s="10" customFormat="1" ht="20.25" customHeight="1" x14ac:dyDescent="0.35">
      <c r="B17" s="25"/>
      <c r="C17" s="110" t="s">
        <v>1483</v>
      </c>
      <c r="D17" s="110"/>
      <c r="E17" s="9"/>
      <c r="F17" s="14"/>
    </row>
    <row r="18" spans="2:6" ht="10" customHeight="1" thickBot="1" x14ac:dyDescent="0.4">
      <c r="B18" s="27"/>
      <c r="C18" s="28"/>
      <c r="D18" s="7"/>
      <c r="E18" s="8"/>
      <c r="F18" s="1"/>
    </row>
    <row r="19" spans="2:6" ht="10" customHeight="1" thickBot="1" x14ac:dyDescent="0.4">
      <c r="D19" s="1"/>
      <c r="E19" s="1"/>
      <c r="F19" s="1"/>
    </row>
    <row r="20" spans="2:6" ht="15.5" x14ac:dyDescent="0.35">
      <c r="B20" s="21"/>
      <c r="C20" s="22"/>
      <c r="D20" s="3"/>
      <c r="E20" s="4"/>
      <c r="F20" s="1"/>
    </row>
    <row r="21" spans="2:6" ht="15.5" x14ac:dyDescent="0.35">
      <c r="B21" s="26"/>
      <c r="C21" s="113" t="s">
        <v>13</v>
      </c>
      <c r="D21" s="113"/>
      <c r="E21" s="6"/>
      <c r="F21" s="1"/>
    </row>
    <row r="22" spans="2:6" ht="5.25" customHeight="1" x14ac:dyDescent="0.35">
      <c r="B22" s="26"/>
      <c r="D22" s="5"/>
      <c r="E22" s="6"/>
      <c r="F22" s="1"/>
    </row>
    <row r="23" spans="2:6" ht="30" customHeight="1" x14ac:dyDescent="0.35">
      <c r="B23" s="26"/>
      <c r="C23" s="102" t="s">
        <v>14</v>
      </c>
      <c r="D23" s="102"/>
      <c r="E23" s="6"/>
      <c r="F23" s="1"/>
    </row>
    <row r="24" spans="2:6" ht="5.25" customHeight="1" x14ac:dyDescent="0.35">
      <c r="B24" s="26"/>
      <c r="E24" s="6"/>
      <c r="F24" s="1"/>
    </row>
    <row r="25" spans="2:6" ht="30" customHeight="1" x14ac:dyDescent="0.35">
      <c r="B25" s="26"/>
      <c r="C25" s="95" t="s">
        <v>15</v>
      </c>
      <c r="D25" s="96"/>
      <c r="E25" s="6"/>
      <c r="F25" s="1"/>
    </row>
    <row r="26" spans="2:6" ht="5.25" customHeight="1" x14ac:dyDescent="0.35">
      <c r="B26" s="26"/>
      <c r="C26" s="5"/>
      <c r="E26" s="6"/>
      <c r="F26" s="1"/>
    </row>
    <row r="27" spans="2:6" ht="47.25" customHeight="1" x14ac:dyDescent="0.35">
      <c r="B27" s="26"/>
      <c r="C27" s="97" t="s">
        <v>1482</v>
      </c>
      <c r="D27" s="98"/>
      <c r="E27" s="6"/>
      <c r="F27" s="1"/>
    </row>
    <row r="28" spans="2:6" ht="5.25" customHeight="1" thickBot="1" x14ac:dyDescent="0.4">
      <c r="B28" s="26"/>
      <c r="C28" s="5"/>
      <c r="E28" s="6"/>
      <c r="F28" s="1"/>
    </row>
    <row r="29" spans="2:6" ht="30" customHeight="1" thickBot="1" x14ac:dyDescent="0.4">
      <c r="B29" s="26"/>
      <c r="C29" s="99" t="s">
        <v>1449</v>
      </c>
      <c r="D29" s="100"/>
      <c r="E29" s="6"/>
      <c r="F29" s="1"/>
    </row>
    <row r="30" spans="2:6" ht="5.25" customHeight="1" thickBot="1" x14ac:dyDescent="0.4">
      <c r="B30" s="26"/>
      <c r="C30" s="5"/>
      <c r="E30" s="6"/>
      <c r="F30" s="1"/>
    </row>
    <row r="31" spans="2:6" ht="30" customHeight="1" thickBot="1" x14ac:dyDescent="0.4">
      <c r="B31" s="26"/>
      <c r="C31" s="114" t="s">
        <v>16</v>
      </c>
      <c r="D31" s="115"/>
      <c r="E31" s="6"/>
      <c r="F31" s="1"/>
    </row>
    <row r="32" spans="2:6" ht="16" thickBot="1" x14ac:dyDescent="0.4">
      <c r="B32" s="27"/>
      <c r="C32" s="28"/>
      <c r="D32" s="7"/>
      <c r="E32" s="8"/>
      <c r="F32" s="1"/>
    </row>
    <row r="33" spans="2:6" ht="16" thickBot="1" x14ac:dyDescent="0.4">
      <c r="D33" s="1"/>
      <c r="E33" s="1"/>
      <c r="F33" s="1"/>
    </row>
    <row r="34" spans="2:6" ht="15.5" x14ac:dyDescent="0.35">
      <c r="B34" s="21"/>
      <c r="C34" s="22"/>
      <c r="D34" s="3"/>
      <c r="E34" s="4"/>
      <c r="F34" s="1"/>
    </row>
    <row r="35" spans="2:6" ht="15.5" x14ac:dyDescent="0.35">
      <c r="B35" s="26"/>
      <c r="C35" s="111" t="s">
        <v>1847</v>
      </c>
      <c r="D35" s="111"/>
      <c r="E35" s="6"/>
      <c r="F35" s="1"/>
    </row>
    <row r="36" spans="2:6" s="10" customFormat="1" ht="20.25" customHeight="1" x14ac:dyDescent="0.35">
      <c r="B36" s="25"/>
      <c r="C36" s="112" t="s">
        <v>1844</v>
      </c>
      <c r="D36" s="112"/>
      <c r="E36" s="9"/>
      <c r="F36" s="14"/>
    </row>
    <row r="37" spans="2:6" ht="16" thickBot="1" x14ac:dyDescent="0.4">
      <c r="B37" s="27"/>
      <c r="C37" s="28"/>
      <c r="D37" s="7"/>
      <c r="E37" s="8"/>
      <c r="F37" s="1"/>
    </row>
    <row r="38" spans="2:6" ht="15" thickBot="1" x14ac:dyDescent="0.4"/>
    <row r="39" spans="2:6" ht="15.5" x14ac:dyDescent="0.35">
      <c r="B39" s="21"/>
      <c r="C39" s="22"/>
      <c r="D39" s="3"/>
      <c r="E39" s="4"/>
      <c r="F39" s="1"/>
    </row>
    <row r="40" spans="2:6" ht="15.5" x14ac:dyDescent="0.35">
      <c r="B40" s="26"/>
      <c r="C40" s="113" t="s">
        <v>0</v>
      </c>
      <c r="D40" s="113"/>
      <c r="E40" s="6"/>
      <c r="F40" s="1"/>
    </row>
    <row r="41" spans="2:6" ht="5.25" customHeight="1" x14ac:dyDescent="0.35">
      <c r="B41" s="26"/>
      <c r="D41" s="5"/>
      <c r="E41" s="6"/>
      <c r="F41" s="1"/>
    </row>
    <row r="42" spans="2:6" ht="15.75" customHeight="1" x14ac:dyDescent="0.35">
      <c r="B42" s="26"/>
      <c r="C42" s="102" t="s">
        <v>1845</v>
      </c>
      <c r="D42" s="102"/>
      <c r="E42" s="6"/>
      <c r="F42" s="1"/>
    </row>
    <row r="43" spans="2:6" ht="20.25" customHeight="1" x14ac:dyDescent="0.35">
      <c r="B43" s="26"/>
      <c r="C43" s="103" t="s">
        <v>1846</v>
      </c>
      <c r="D43" s="103"/>
      <c r="E43" s="6"/>
      <c r="F43" s="1"/>
    </row>
    <row r="44" spans="2:6" ht="15.5" x14ac:dyDescent="0.35">
      <c r="B44" s="26"/>
      <c r="C44" s="102" t="s">
        <v>1</v>
      </c>
      <c r="D44" s="102"/>
      <c r="E44" s="6"/>
      <c r="F44" s="1"/>
    </row>
    <row r="45" spans="2:6" ht="15.5" x14ac:dyDescent="0.35">
      <c r="B45" s="26"/>
      <c r="C45" s="103" t="s">
        <v>1838</v>
      </c>
      <c r="D45" s="103"/>
      <c r="E45" s="6"/>
      <c r="F45" s="1"/>
    </row>
    <row r="46" spans="2:6" ht="16" thickBot="1" x14ac:dyDescent="0.4">
      <c r="B46" s="27"/>
      <c r="C46" s="28"/>
      <c r="D46" s="7"/>
      <c r="E46" s="8"/>
      <c r="F46" s="1"/>
    </row>
  </sheetData>
  <sheetProtection algorithmName="SHA-512" hashValue="PFFhtITVcB0G5iE6JDrnzEOde5yWnDBRntbkyFqMk+Ixmr7sKHtCN+XI3zUqYGTmn+mvuoJ3HUWY5nm1hm539A==" saltValue="zA/CLTlarQm5Uo0GXU4T0g==" spinCount="100000" sheet="1" selectLockedCells="1"/>
  <mergeCells count="22">
    <mergeCell ref="C5:D5"/>
    <mergeCell ref="C44:D44"/>
    <mergeCell ref="C45:D45"/>
    <mergeCell ref="B1:E1"/>
    <mergeCell ref="B2:E2"/>
    <mergeCell ref="B3:E3"/>
    <mergeCell ref="B4:E4"/>
    <mergeCell ref="C17:D17"/>
    <mergeCell ref="C35:D35"/>
    <mergeCell ref="C36:D36"/>
    <mergeCell ref="C40:D40"/>
    <mergeCell ref="C42:D42"/>
    <mergeCell ref="C21:D21"/>
    <mergeCell ref="C23:D23"/>
    <mergeCell ref="C31:D31"/>
    <mergeCell ref="C43:D43"/>
    <mergeCell ref="C10:C11"/>
    <mergeCell ref="C15:D15"/>
    <mergeCell ref="C25:D25"/>
    <mergeCell ref="C27:D27"/>
    <mergeCell ref="C29:D29"/>
    <mergeCell ref="C16:D16"/>
  </mergeCells>
  <phoneticPr fontId="31" type="noConversion"/>
  <dataValidations count="1">
    <dataValidation type="whole" errorStyle="warning" allowBlank="1" showInputMessage="1" showErrorMessage="1" errorTitle="Read Before Proceeding" error="This field should be autopopulated unless authorised by CARB. If your entity name was not in the above dropdown, enter the ARB ID provided to you by CARB upon registration as an EPE prior to submitting this Wkbk." sqref="C9" xr:uid="{00000000-0002-0000-0000-000000000000}">
      <formula1>2044</formula1>
      <formula2>105800</formula2>
    </dataValidation>
  </dataValidations>
  <hyperlinks>
    <hyperlink ref="C17" r:id="rId1" xr:uid="{00000000-0004-0000-0000-000001000000}"/>
    <hyperlink ref="C35" r:id="rId2" display="Completed Specified Source Facilities Workbooks must be emailed by the February 1, 2021 deadline to ghgreport@arb.ca.gov with the subject line: " xr:uid="{00000000-0004-0000-0000-000002000000}"/>
    <hyperlink ref="C45" r:id="rId3" xr:uid="{00000000-0004-0000-0000-000005000000}"/>
    <hyperlink ref="D11" r:id="rId4" xr:uid="{00000000-0004-0000-0000-000006000000}"/>
    <hyperlink ref="C35:D35" r:id="rId5" display="Completed Specified Source Facilities Workbooks must be emailed by the February 2, 2026 deadline to GHGReport@arb.ca.gov with the subject line: " xr:uid="{202C3BA2-4A11-4C53-8E8B-F5195507D8D7}"/>
    <hyperlink ref="C43" r:id="rId6" xr:uid="{096FA3F8-4869-44E4-93CD-B8C28634CE1B}"/>
  </hyperlinks>
  <pageMargins left="0.7" right="0.7" top="0.75" bottom="0.75" header="0.3" footer="0.3"/>
  <pageSetup orientation="portrait" r:id="rId7"/>
  <extLst>
    <ext xmlns:x14="http://schemas.microsoft.com/office/spreadsheetml/2009/9/main" uri="{CCE6A557-97BC-4b89-ADB6-D9C93CAAB3DF}">
      <x14:dataValidations xmlns:xm="http://schemas.microsoft.com/office/excel/2006/main" count="1">
        <x14:dataValidation type="list" errorStyle="warning" allowBlank="1" showErrorMessage="1" errorTitle="EPE Name Not Recognised" error="Please select your EPE name from the dropdown. If you have not done so already, contact CARB to register your EPE before proceeding." prompt="Please select your EPE name from the dropdown. If you are a new reporter and have not done so already, contact CARB to register your EPE before proceeding." xr:uid="{00000000-0002-0000-0000-000002000000}">
          <x14:formula1>
            <xm:f>EPEs!$B$2:$B$172</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AJ500"/>
  <sheetViews>
    <sheetView showGridLines="0" topLeftCell="B1" zoomScale="80" zoomScaleNormal="80" workbookViewId="0">
      <selection activeCell="B7" sqref="B7"/>
    </sheetView>
  </sheetViews>
  <sheetFormatPr defaultColWidth="0" defaultRowHeight="14.5" x14ac:dyDescent="0.35"/>
  <cols>
    <col min="1" max="1" width="15.54296875" hidden="1" customWidth="1"/>
    <col min="2" max="2" width="50.54296875" customWidth="1"/>
    <col min="3" max="5" width="17.54296875" customWidth="1"/>
    <col min="6" max="6" width="5.54296875" customWidth="1"/>
    <col min="7" max="7" width="20.54296875" customWidth="1"/>
    <col min="8" max="10" width="15.54296875" customWidth="1"/>
    <col min="11" max="11" width="5.54296875" customWidth="1"/>
    <col min="12" max="12" width="25.6328125" customWidth="1"/>
    <col min="13" max="17" width="20.54296875" customWidth="1"/>
    <col min="18" max="18" width="5.54296875" customWidth="1"/>
    <col min="19" max="19" width="18.54296875" customWidth="1"/>
    <col min="20" max="22" width="15.54296875" customWidth="1"/>
    <col min="23" max="23" width="5.54296875" customWidth="1"/>
    <col min="24" max="25" width="20.54296875" customWidth="1"/>
    <col min="26" max="26" width="5.54296875" customWidth="1"/>
    <col min="27" max="27" width="25.54296875" customWidth="1"/>
    <col min="28" max="28" width="5.54296875" customWidth="1"/>
    <col min="29" max="29" width="50.54296875" customWidth="1"/>
    <col min="30" max="30" width="9.1796875" customWidth="1"/>
    <col min="31" max="36" width="0" hidden="1" customWidth="1"/>
    <col min="37" max="16384" width="15.54296875" hidden="1"/>
  </cols>
  <sheetData>
    <row r="1" spans="1:29" ht="26" x14ac:dyDescent="0.6">
      <c r="B1" s="64" t="s">
        <v>1478</v>
      </c>
      <c r="C1" s="17"/>
    </row>
    <row r="2" spans="1:29" ht="127" customHeight="1" x14ac:dyDescent="0.45">
      <c r="B2" s="124" t="s">
        <v>1851</v>
      </c>
      <c r="C2" s="125"/>
      <c r="D2" s="125"/>
      <c r="E2" s="125"/>
      <c r="F2" s="125"/>
      <c r="G2" s="126"/>
      <c r="K2" s="29"/>
      <c r="M2" s="118" t="s">
        <v>1839</v>
      </c>
      <c r="N2" s="119"/>
      <c r="O2" s="119"/>
      <c r="P2" s="119"/>
      <c r="Q2" s="119"/>
      <c r="R2" s="119"/>
      <c r="S2" s="119"/>
      <c r="T2" s="119"/>
      <c r="U2" s="119"/>
      <c r="V2" s="119"/>
      <c r="W2" s="119"/>
      <c r="X2" s="119"/>
      <c r="Y2" s="120"/>
      <c r="Z2" s="29"/>
      <c r="AB2" s="29"/>
    </row>
    <row r="3" spans="1:29" ht="117.75" customHeight="1" x14ac:dyDescent="0.35">
      <c r="B3" s="121" t="s">
        <v>11</v>
      </c>
      <c r="C3" s="122"/>
      <c r="D3" s="122"/>
      <c r="E3" s="123"/>
      <c r="F3" s="29"/>
      <c r="G3" s="121" t="s">
        <v>18</v>
      </c>
      <c r="H3" s="122"/>
      <c r="I3" s="122"/>
      <c r="J3" s="123"/>
      <c r="K3" s="29"/>
      <c r="L3" s="38" t="s">
        <v>1432</v>
      </c>
      <c r="M3" s="116" t="s">
        <v>1431</v>
      </c>
      <c r="N3" s="122"/>
      <c r="O3" s="122"/>
      <c r="P3" s="122"/>
      <c r="Q3" s="123"/>
      <c r="R3" s="62"/>
      <c r="S3" s="116" t="s">
        <v>1429</v>
      </c>
      <c r="T3" s="117"/>
      <c r="U3" s="116" t="s">
        <v>1430</v>
      </c>
      <c r="V3" s="117"/>
      <c r="W3" s="62"/>
      <c r="X3" s="116" t="s">
        <v>1447</v>
      </c>
      <c r="Y3" s="117"/>
      <c r="Z3" s="29"/>
      <c r="AA3" s="29"/>
    </row>
    <row r="4" spans="1:29" ht="10" customHeight="1" x14ac:dyDescent="0.35">
      <c r="B4" s="30"/>
      <c r="C4" s="30"/>
      <c r="D4" s="30"/>
      <c r="E4" s="30"/>
      <c r="F4" s="32"/>
      <c r="G4" s="31"/>
      <c r="H4" s="31"/>
      <c r="I4" s="31"/>
      <c r="J4" s="31"/>
      <c r="K4" s="32"/>
      <c r="L4" s="49"/>
      <c r="M4" s="32"/>
      <c r="N4" s="32"/>
      <c r="O4" s="32"/>
      <c r="P4" s="32"/>
      <c r="Q4" s="32"/>
      <c r="R4" s="29"/>
      <c r="S4" s="31"/>
      <c r="T4" s="31"/>
      <c r="U4" s="31"/>
      <c r="V4" s="31"/>
      <c r="W4" s="32"/>
      <c r="X4" s="32"/>
      <c r="Y4" s="32"/>
      <c r="Z4" s="32"/>
      <c r="AA4" s="45"/>
      <c r="AB4" s="32"/>
    </row>
    <row r="5" spans="1:29" s="1" customFormat="1" ht="170.5" x14ac:dyDescent="0.35">
      <c r="B5" s="34" t="s">
        <v>1481</v>
      </c>
      <c r="C5" s="34" t="s">
        <v>17</v>
      </c>
      <c r="D5" s="34" t="s">
        <v>1475</v>
      </c>
      <c r="E5" s="34" t="s">
        <v>1477</v>
      </c>
      <c r="F5" s="36"/>
      <c r="G5" s="35" t="s">
        <v>1490</v>
      </c>
      <c r="H5" s="35" t="s">
        <v>1466</v>
      </c>
      <c r="I5" s="35" t="s">
        <v>1467</v>
      </c>
      <c r="J5" s="35" t="s">
        <v>1491</v>
      </c>
      <c r="K5" s="36"/>
      <c r="L5" s="60" t="s">
        <v>1448</v>
      </c>
      <c r="M5" s="37" t="s">
        <v>1433</v>
      </c>
      <c r="N5" s="61" t="s">
        <v>1486</v>
      </c>
      <c r="O5" s="37" t="s">
        <v>1487</v>
      </c>
      <c r="P5" s="37" t="s">
        <v>1488</v>
      </c>
      <c r="Q5" s="37" t="s">
        <v>1489</v>
      </c>
      <c r="R5" s="29"/>
      <c r="S5" s="35" t="s">
        <v>1492</v>
      </c>
      <c r="T5" s="35" t="s">
        <v>1473</v>
      </c>
      <c r="U5" s="37" t="s">
        <v>1474</v>
      </c>
      <c r="V5" s="37" t="s">
        <v>1600</v>
      </c>
      <c r="W5" s="36"/>
      <c r="X5" s="37" t="s">
        <v>1465</v>
      </c>
      <c r="Y5" s="37" t="s">
        <v>1464</v>
      </c>
      <c r="Z5" s="36"/>
      <c r="AA5" s="37" t="s">
        <v>1493</v>
      </c>
      <c r="AB5" s="36"/>
      <c r="AC5" s="38" t="s">
        <v>5</v>
      </c>
    </row>
    <row r="6" spans="1:29" ht="15" thickBot="1" x14ac:dyDescent="0.4">
      <c r="A6" s="39" t="s">
        <v>12</v>
      </c>
      <c r="B6" s="39" t="s">
        <v>6</v>
      </c>
      <c r="C6" s="40" t="s">
        <v>1434</v>
      </c>
      <c r="D6" s="41" t="s">
        <v>8</v>
      </c>
      <c r="E6" s="66" t="s">
        <v>20</v>
      </c>
      <c r="F6" s="69" t="s">
        <v>1452</v>
      </c>
      <c r="G6" s="73" t="s">
        <v>1426</v>
      </c>
      <c r="H6" s="41" t="s">
        <v>1435</v>
      </c>
      <c r="I6" s="66" t="s">
        <v>7</v>
      </c>
      <c r="J6" s="40" t="s">
        <v>1436</v>
      </c>
      <c r="K6" s="65" t="s">
        <v>1453</v>
      </c>
      <c r="L6" s="41" t="s">
        <v>9</v>
      </c>
      <c r="M6" s="42" t="s">
        <v>1440</v>
      </c>
      <c r="N6" s="42" t="s">
        <v>1441</v>
      </c>
      <c r="O6" s="42" t="s">
        <v>1442</v>
      </c>
      <c r="P6" s="42" t="s">
        <v>1443</v>
      </c>
      <c r="Q6" s="42" t="s">
        <v>1444</v>
      </c>
      <c r="R6" s="69" t="s">
        <v>1454</v>
      </c>
      <c r="S6" s="40" t="s">
        <v>1437</v>
      </c>
      <c r="T6" s="40" t="s">
        <v>1438</v>
      </c>
      <c r="U6" s="40" t="s">
        <v>1439</v>
      </c>
      <c r="V6" s="40" t="s">
        <v>1479</v>
      </c>
      <c r="W6" s="69" t="s">
        <v>1455</v>
      </c>
      <c r="X6" s="42" t="s">
        <v>1445</v>
      </c>
      <c r="Y6" s="40" t="s">
        <v>1446</v>
      </c>
      <c r="Z6" s="69" t="s">
        <v>1456</v>
      </c>
      <c r="AA6" s="42" t="s">
        <v>22</v>
      </c>
      <c r="AB6" s="69" t="s">
        <v>1457</v>
      </c>
      <c r="AC6" s="42" t="s">
        <v>21</v>
      </c>
    </row>
    <row r="7" spans="1:29" s="55" customFormat="1" ht="16" thickBot="1" x14ac:dyDescent="0.4">
      <c r="A7" s="50" t="str">
        <f>IF(ISBLANK(Registration_Tbl[[#This Row],[Facility_Unit_Name]]),"",'EPE Information'!$C$9)</f>
        <v/>
      </c>
      <c r="B7" s="51"/>
      <c r="C7" s="71" t="str">
        <f>_xlfn.IFNA(INDEX(Spec_Master_List_tbl[ARB_ID],MATCH(Registration_Tbl[[#This Row],[Facility_Unit_Name]],Spec_Master_List_tbl[Specified_Import_Name],0)),"")</f>
        <v/>
      </c>
      <c r="D7" s="52" t="str">
        <f>IF(_xlfn.IFNA(INDEX(Spec_Master_List_tbl[Primary Fuel],MATCH(Registration_Tbl[[#This Row],[Facility_Unit_ARB_ID]],Spec_Master_List_tbl[ARB_ID],0)),"")=0,"",_xlfn.IFNA(INDEX(Spec_Master_List_tbl[Primary Fuel],MATCH(Registration_Tbl[[#This Row],[Facility_Unit_ARB_ID]],Spec_Master_List_tbl[ARB_ID],0)),""))</f>
        <v/>
      </c>
      <c r="E7" s="84" t="str">
        <f>IF(_xlfn.IFNA(INDEX(Spec_Master_List_tbl[Cogen],MATCH(Registration_Tbl[[#This Row],[Facility_Unit_ARB_ID]],Spec_Master_List_tbl[ARB_ID],0)),"")=0,"",_xlfn.IFNA(INDEX(Spec_Master_List_tbl[Cogen],MATCH(Registration_Tbl[[#This Row],[Facility_Unit_ARB_ID]],Spec_Master_List_tbl[ARB_ID],0)),""))</f>
        <v/>
      </c>
      <c r="F7" s="72"/>
      <c r="G7" s="52" t="str">
        <f>IF(_xlfn.IFNA(INDEX(Spec_Master_List_tbl[USEPA_GHG_ID],MATCH(Registration_Tbl[[#This Row],[Facility_Unit_ARB_ID]],Spec_Master_List_tbl[ARB_ID],0)),"")=0,"",_xlfn.IFNA(INDEX(Spec_Master_List_tbl[USEPA_GHG_ID],MATCH(Registration_Tbl[[#This Row],[Facility_Unit_ARB_ID]],Spec_Master_List_tbl[ARB_ID],0)),""))</f>
        <v/>
      </c>
      <c r="H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7" s="52" t="str">
        <f>IF(_xlfn.IFNA(INDEX(Spec_Master_List_tbl[CEC_RPS_ID],MATCH(Registration_Tbl[[#This Row],[Facility_Unit_ARB_ID]],Spec_Master_List_tbl[ARB_ID],0)),"")=0,"",_xlfn.IFNA(INDEX(Spec_Master_List_tbl[CEC_RPS_ID],MATCH(Registration_Tbl[[#This Row],[Facility_Unit_ARB_ID]],Spec_Master_List_tbl[ARB_ID],0)),""))</f>
        <v/>
      </c>
      <c r="J7" s="83"/>
      <c r="K7" s="56"/>
      <c r="L7" s="57"/>
      <c r="M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7" s="63"/>
      <c r="O7" s="59"/>
      <c r="P7" s="57"/>
      <c r="Q7" s="57"/>
      <c r="R7" s="58"/>
      <c r="S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7" s="70"/>
      <c r="U7" s="70"/>
      <c r="V7" s="70"/>
      <c r="W7" s="56"/>
      <c r="X7" s="57"/>
      <c r="Y7" s="57"/>
      <c r="Z7" s="56"/>
      <c r="AA7" s="57"/>
      <c r="AB7" s="56"/>
      <c r="AC7" s="57"/>
    </row>
    <row r="8" spans="1:29" ht="16" thickBot="1" x14ac:dyDescent="0.4">
      <c r="A8" s="50" t="str">
        <f>IF(ISBLANK(Registration_Tbl[[#This Row],[Facility_Unit_Name]]),"",'EPE Information'!$C$9)</f>
        <v/>
      </c>
      <c r="B8" s="51"/>
      <c r="C8" s="71" t="str">
        <f>_xlfn.IFNA(INDEX(Spec_Master_List_tbl[ARB_ID],MATCH(Registration_Tbl[[#This Row],[Facility_Unit_Name]],Spec_Master_List_tbl[Specified_Import_Name],0)),"")</f>
        <v/>
      </c>
      <c r="D8" s="52" t="str">
        <f>IF(_xlfn.IFNA(INDEX(Spec_Master_List_tbl[Primary Fuel],MATCH(Registration_Tbl[[#This Row],[Facility_Unit_ARB_ID]],Spec_Master_List_tbl[ARB_ID],0)),"")=0,"",_xlfn.IFNA(INDEX(Spec_Master_List_tbl[Primary Fuel],MATCH(Registration_Tbl[[#This Row],[Facility_Unit_ARB_ID]],Spec_Master_List_tbl[ARB_ID],0)),""))</f>
        <v/>
      </c>
      <c r="E8" s="84" t="str">
        <f>IF(_xlfn.IFNA(INDEX(Spec_Master_List_tbl[Cogen],MATCH(Registration_Tbl[[#This Row],[Facility_Unit_ARB_ID]],Spec_Master_List_tbl[ARB_ID],0)),"")=0,"",_xlfn.IFNA(INDEX(Spec_Master_List_tbl[Cogen],MATCH(Registration_Tbl[[#This Row],[Facility_Unit_ARB_ID]],Spec_Master_List_tbl[ARB_ID],0)),""))</f>
        <v/>
      </c>
      <c r="F8" s="72"/>
      <c r="G8" s="52" t="str">
        <f>IF(_xlfn.IFNA(INDEX(Spec_Master_List_tbl[USEPA_GHG_ID],MATCH(Registration_Tbl[[#This Row],[Facility_Unit_ARB_ID]],Spec_Master_List_tbl[ARB_ID],0)),"")=0,"",_xlfn.IFNA(INDEX(Spec_Master_List_tbl[USEPA_GHG_ID],MATCH(Registration_Tbl[[#This Row],[Facility_Unit_ARB_ID]],Spec_Master_List_tbl[ARB_ID],0)),""))</f>
        <v/>
      </c>
      <c r="H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8" s="52" t="str">
        <f>IF(_xlfn.IFNA(INDEX(Spec_Master_List_tbl[CEC_RPS_ID],MATCH(Registration_Tbl[[#This Row],[Facility_Unit_ARB_ID]],Spec_Master_List_tbl[ARB_ID],0)),"")=0,"",_xlfn.IFNA(INDEX(Spec_Master_List_tbl[CEC_RPS_ID],MATCH(Registration_Tbl[[#This Row],[Facility_Unit_ARB_ID]],Spec_Master_List_tbl[ARB_ID],0)),""))</f>
        <v/>
      </c>
      <c r="J8" s="83"/>
      <c r="K8" s="56"/>
      <c r="L8" s="57"/>
      <c r="M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8" s="63"/>
      <c r="O8" s="59"/>
      <c r="P8" s="57"/>
      <c r="Q8" s="57"/>
      <c r="R8" s="58"/>
      <c r="S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8" s="70"/>
      <c r="U8" s="70"/>
      <c r="V8" s="70"/>
      <c r="W8" s="56"/>
      <c r="X8" s="57"/>
      <c r="Y8" s="57"/>
      <c r="Z8" s="56"/>
      <c r="AA8" s="57"/>
      <c r="AB8" s="56"/>
      <c r="AC8" s="57"/>
    </row>
    <row r="9" spans="1:29" ht="16" thickBot="1" x14ac:dyDescent="0.4">
      <c r="A9" s="50" t="str">
        <f>IF(ISBLANK(Registration_Tbl[[#This Row],[Facility_Unit_Name]]),"",'EPE Information'!$C$9)</f>
        <v/>
      </c>
      <c r="B9" s="51"/>
      <c r="C9" s="71" t="str">
        <f>_xlfn.IFNA(INDEX(Spec_Master_List_tbl[ARB_ID],MATCH(Registration_Tbl[[#This Row],[Facility_Unit_Name]],Spec_Master_List_tbl[Specified_Import_Name],0)),"")</f>
        <v/>
      </c>
      <c r="D9" s="52" t="str">
        <f>IF(_xlfn.IFNA(INDEX(Spec_Master_List_tbl[Primary Fuel],MATCH(Registration_Tbl[[#This Row],[Facility_Unit_ARB_ID]],Spec_Master_List_tbl[ARB_ID],0)),"")=0,"",_xlfn.IFNA(INDEX(Spec_Master_List_tbl[Primary Fuel],MATCH(Registration_Tbl[[#This Row],[Facility_Unit_ARB_ID]],Spec_Master_List_tbl[ARB_ID],0)),""))</f>
        <v/>
      </c>
      <c r="E9" s="84" t="str">
        <f>IF(_xlfn.IFNA(INDEX(Spec_Master_List_tbl[Cogen],MATCH(Registration_Tbl[[#This Row],[Facility_Unit_ARB_ID]],Spec_Master_List_tbl[ARB_ID],0)),"")=0,"",_xlfn.IFNA(INDEX(Spec_Master_List_tbl[Cogen],MATCH(Registration_Tbl[[#This Row],[Facility_Unit_ARB_ID]],Spec_Master_List_tbl[ARB_ID],0)),""))</f>
        <v/>
      </c>
      <c r="F9" s="72"/>
      <c r="G9" s="52" t="str">
        <f>IF(_xlfn.IFNA(INDEX(Spec_Master_List_tbl[USEPA_GHG_ID],MATCH(Registration_Tbl[[#This Row],[Facility_Unit_ARB_ID]],Spec_Master_List_tbl[ARB_ID],0)),"")=0,"",_xlfn.IFNA(INDEX(Spec_Master_List_tbl[USEPA_GHG_ID],MATCH(Registration_Tbl[[#This Row],[Facility_Unit_ARB_ID]],Spec_Master_List_tbl[ARB_ID],0)),""))</f>
        <v/>
      </c>
      <c r="H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9" s="52" t="str">
        <f>IF(_xlfn.IFNA(INDEX(Spec_Master_List_tbl[CEC_RPS_ID],MATCH(Registration_Tbl[[#This Row],[Facility_Unit_ARB_ID]],Spec_Master_List_tbl[ARB_ID],0)),"")=0,"",_xlfn.IFNA(INDEX(Spec_Master_List_tbl[CEC_RPS_ID],MATCH(Registration_Tbl[[#This Row],[Facility_Unit_ARB_ID]],Spec_Master_List_tbl[ARB_ID],0)),""))</f>
        <v/>
      </c>
      <c r="J9" s="83"/>
      <c r="K9" s="56"/>
      <c r="L9" s="57"/>
      <c r="M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9" s="63"/>
      <c r="O9" s="59"/>
      <c r="P9" s="57"/>
      <c r="Q9" s="57"/>
      <c r="R9" s="58"/>
      <c r="S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9" s="70"/>
      <c r="U9" s="70"/>
      <c r="V9" s="70"/>
      <c r="W9" s="56"/>
      <c r="X9" s="57"/>
      <c r="Y9" s="57"/>
      <c r="Z9" s="56"/>
      <c r="AA9" s="57"/>
      <c r="AB9" s="56"/>
      <c r="AC9" s="57"/>
    </row>
    <row r="10" spans="1:29" ht="16" thickBot="1" x14ac:dyDescent="0.4">
      <c r="A10" s="50" t="str">
        <f>IF(ISBLANK(Registration_Tbl[[#This Row],[Facility_Unit_Name]]),"",'EPE Information'!$C$9)</f>
        <v/>
      </c>
      <c r="B10" s="51"/>
      <c r="C10" s="71" t="str">
        <f>_xlfn.IFNA(INDEX(Spec_Master_List_tbl[ARB_ID],MATCH(Registration_Tbl[[#This Row],[Facility_Unit_Name]],Spec_Master_List_tbl[Specified_Import_Name],0)),"")</f>
        <v/>
      </c>
      <c r="D10" s="52" t="str">
        <f>IF(_xlfn.IFNA(INDEX(Spec_Master_List_tbl[Primary Fuel],MATCH(Registration_Tbl[[#This Row],[Facility_Unit_ARB_ID]],Spec_Master_List_tbl[ARB_ID],0)),"")=0,"",_xlfn.IFNA(INDEX(Spec_Master_List_tbl[Primary Fuel],MATCH(Registration_Tbl[[#This Row],[Facility_Unit_ARB_ID]],Spec_Master_List_tbl[ARB_ID],0)),""))</f>
        <v/>
      </c>
      <c r="E10" s="84" t="str">
        <f>IF(_xlfn.IFNA(INDEX(Spec_Master_List_tbl[Cogen],MATCH(Registration_Tbl[[#This Row],[Facility_Unit_ARB_ID]],Spec_Master_List_tbl[ARB_ID],0)),"")=0,"",_xlfn.IFNA(INDEX(Spec_Master_List_tbl[Cogen],MATCH(Registration_Tbl[[#This Row],[Facility_Unit_ARB_ID]],Spec_Master_List_tbl[ARB_ID],0)),""))</f>
        <v/>
      </c>
      <c r="F10" s="72"/>
      <c r="G10" s="52" t="str">
        <f>IF(_xlfn.IFNA(INDEX(Spec_Master_List_tbl[USEPA_GHG_ID],MATCH(Registration_Tbl[[#This Row],[Facility_Unit_ARB_ID]],Spec_Master_List_tbl[ARB_ID],0)),"")=0,"",_xlfn.IFNA(INDEX(Spec_Master_List_tbl[USEPA_GHG_ID],MATCH(Registration_Tbl[[#This Row],[Facility_Unit_ARB_ID]],Spec_Master_List_tbl[ARB_ID],0)),""))</f>
        <v/>
      </c>
      <c r="H1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0" s="52" t="str">
        <f>IF(_xlfn.IFNA(INDEX(Spec_Master_List_tbl[CEC_RPS_ID],MATCH(Registration_Tbl[[#This Row],[Facility_Unit_ARB_ID]],Spec_Master_List_tbl[ARB_ID],0)),"")=0,"",_xlfn.IFNA(INDEX(Spec_Master_List_tbl[CEC_RPS_ID],MATCH(Registration_Tbl[[#This Row],[Facility_Unit_ARB_ID]],Spec_Master_List_tbl[ARB_ID],0)),""))</f>
        <v/>
      </c>
      <c r="J10" s="83"/>
      <c r="K10" s="56"/>
      <c r="L10" s="57"/>
      <c r="M1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0" s="63"/>
      <c r="O10" s="59"/>
      <c r="P10" s="57"/>
      <c r="Q10" s="57"/>
      <c r="R10" s="58"/>
      <c r="S1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0" s="70"/>
      <c r="U10" s="70"/>
      <c r="V10" s="70"/>
      <c r="W10" s="56"/>
      <c r="X10" s="57"/>
      <c r="Y10" s="57"/>
      <c r="Z10" s="56"/>
      <c r="AA10" s="57"/>
      <c r="AB10" s="56"/>
      <c r="AC10" s="57"/>
    </row>
    <row r="11" spans="1:29" ht="16" thickBot="1" x14ac:dyDescent="0.4">
      <c r="A11" s="50" t="str">
        <f>IF(ISBLANK(Registration_Tbl[[#This Row],[Facility_Unit_Name]]),"",'EPE Information'!$C$9)</f>
        <v/>
      </c>
      <c r="B11" s="51"/>
      <c r="C11" s="71" t="str">
        <f>_xlfn.IFNA(INDEX(Spec_Master_List_tbl[ARB_ID],MATCH(Registration_Tbl[[#This Row],[Facility_Unit_Name]],Spec_Master_List_tbl[Specified_Import_Name],0)),"")</f>
        <v/>
      </c>
      <c r="D11" s="52" t="str">
        <f>IF(_xlfn.IFNA(INDEX(Spec_Master_List_tbl[Primary Fuel],MATCH(Registration_Tbl[[#This Row],[Facility_Unit_ARB_ID]],Spec_Master_List_tbl[ARB_ID],0)),"")=0,"",_xlfn.IFNA(INDEX(Spec_Master_List_tbl[Primary Fuel],MATCH(Registration_Tbl[[#This Row],[Facility_Unit_ARB_ID]],Spec_Master_List_tbl[ARB_ID],0)),""))</f>
        <v/>
      </c>
      <c r="E11" s="84" t="str">
        <f>IF(_xlfn.IFNA(INDEX(Spec_Master_List_tbl[Cogen],MATCH(Registration_Tbl[[#This Row],[Facility_Unit_ARB_ID]],Spec_Master_List_tbl[ARB_ID],0)),"")=0,"",_xlfn.IFNA(INDEX(Spec_Master_List_tbl[Cogen],MATCH(Registration_Tbl[[#This Row],[Facility_Unit_ARB_ID]],Spec_Master_List_tbl[ARB_ID],0)),""))</f>
        <v/>
      </c>
      <c r="F11" s="72"/>
      <c r="G11" s="52" t="str">
        <f>IF(_xlfn.IFNA(INDEX(Spec_Master_List_tbl[USEPA_GHG_ID],MATCH(Registration_Tbl[[#This Row],[Facility_Unit_ARB_ID]],Spec_Master_List_tbl[ARB_ID],0)),"")=0,"",_xlfn.IFNA(INDEX(Spec_Master_List_tbl[USEPA_GHG_ID],MATCH(Registration_Tbl[[#This Row],[Facility_Unit_ARB_ID]],Spec_Master_List_tbl[ARB_ID],0)),""))</f>
        <v/>
      </c>
      <c r="H1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1" s="52" t="str">
        <f>IF(_xlfn.IFNA(INDEX(Spec_Master_List_tbl[CEC_RPS_ID],MATCH(Registration_Tbl[[#This Row],[Facility_Unit_ARB_ID]],Spec_Master_List_tbl[ARB_ID],0)),"")=0,"",_xlfn.IFNA(INDEX(Spec_Master_List_tbl[CEC_RPS_ID],MATCH(Registration_Tbl[[#This Row],[Facility_Unit_ARB_ID]],Spec_Master_List_tbl[ARB_ID],0)),""))</f>
        <v/>
      </c>
      <c r="J11" s="83"/>
      <c r="K11" s="56"/>
      <c r="L11" s="57"/>
      <c r="M1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1" s="63"/>
      <c r="O11" s="59"/>
      <c r="P11" s="57"/>
      <c r="Q11" s="57"/>
      <c r="R11" s="58"/>
      <c r="S1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1" s="70"/>
      <c r="U11" s="70"/>
      <c r="V11" s="70"/>
      <c r="W11" s="56"/>
      <c r="X11" s="57"/>
      <c r="Y11" s="57"/>
      <c r="Z11" s="56"/>
      <c r="AA11" s="57"/>
      <c r="AB11" s="56"/>
      <c r="AC11" s="57"/>
    </row>
    <row r="12" spans="1:29" ht="16" thickBot="1" x14ac:dyDescent="0.4">
      <c r="A12" s="50" t="str">
        <f>IF(ISBLANK(Registration_Tbl[[#This Row],[Facility_Unit_Name]]),"",'EPE Information'!$C$9)</f>
        <v/>
      </c>
      <c r="B12" s="51"/>
      <c r="C12" s="71" t="str">
        <f>_xlfn.IFNA(INDEX(Spec_Master_List_tbl[ARB_ID],MATCH(Registration_Tbl[[#This Row],[Facility_Unit_Name]],Spec_Master_List_tbl[Specified_Import_Name],0)),"")</f>
        <v/>
      </c>
      <c r="D12" s="52" t="str">
        <f>IF(_xlfn.IFNA(INDEX(Spec_Master_List_tbl[Primary Fuel],MATCH(Registration_Tbl[[#This Row],[Facility_Unit_ARB_ID]],Spec_Master_List_tbl[ARB_ID],0)),"")=0,"",_xlfn.IFNA(INDEX(Spec_Master_List_tbl[Primary Fuel],MATCH(Registration_Tbl[[#This Row],[Facility_Unit_ARB_ID]],Spec_Master_List_tbl[ARB_ID],0)),""))</f>
        <v/>
      </c>
      <c r="E12" s="84" t="str">
        <f>IF(_xlfn.IFNA(INDEX(Spec_Master_List_tbl[Cogen],MATCH(Registration_Tbl[[#This Row],[Facility_Unit_ARB_ID]],Spec_Master_List_tbl[ARB_ID],0)),"")=0,"",_xlfn.IFNA(INDEX(Spec_Master_List_tbl[Cogen],MATCH(Registration_Tbl[[#This Row],[Facility_Unit_ARB_ID]],Spec_Master_List_tbl[ARB_ID],0)),""))</f>
        <v/>
      </c>
      <c r="F12" s="72"/>
      <c r="G12" s="52" t="str">
        <f>IF(_xlfn.IFNA(INDEX(Spec_Master_List_tbl[USEPA_GHG_ID],MATCH(Registration_Tbl[[#This Row],[Facility_Unit_ARB_ID]],Spec_Master_List_tbl[ARB_ID],0)),"")=0,"",_xlfn.IFNA(INDEX(Spec_Master_List_tbl[USEPA_GHG_ID],MATCH(Registration_Tbl[[#This Row],[Facility_Unit_ARB_ID]],Spec_Master_List_tbl[ARB_ID],0)),""))</f>
        <v/>
      </c>
      <c r="H1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2" s="52" t="str">
        <f>IF(_xlfn.IFNA(INDEX(Spec_Master_List_tbl[CEC_RPS_ID],MATCH(Registration_Tbl[[#This Row],[Facility_Unit_ARB_ID]],Spec_Master_List_tbl[ARB_ID],0)),"")=0,"",_xlfn.IFNA(INDEX(Spec_Master_List_tbl[CEC_RPS_ID],MATCH(Registration_Tbl[[#This Row],[Facility_Unit_ARB_ID]],Spec_Master_List_tbl[ARB_ID],0)),""))</f>
        <v/>
      </c>
      <c r="J12" s="83"/>
      <c r="K12" s="56"/>
      <c r="L12" s="57"/>
      <c r="M1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2" s="63"/>
      <c r="O12" s="59"/>
      <c r="P12" s="57"/>
      <c r="Q12" s="57"/>
      <c r="R12" s="58"/>
      <c r="S1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2" s="70"/>
      <c r="U12" s="70"/>
      <c r="V12" s="70"/>
      <c r="W12" s="56"/>
      <c r="X12" s="57"/>
      <c r="Y12" s="57"/>
      <c r="Z12" s="56"/>
      <c r="AA12" s="57"/>
      <c r="AB12" s="56"/>
      <c r="AC12" s="57"/>
    </row>
    <row r="13" spans="1:29" ht="16" thickBot="1" x14ac:dyDescent="0.4">
      <c r="A13" s="50" t="str">
        <f>IF(ISBLANK(Registration_Tbl[[#This Row],[Facility_Unit_Name]]),"",'EPE Information'!$C$9)</f>
        <v/>
      </c>
      <c r="B13" s="51"/>
      <c r="C13" s="71" t="str">
        <f>_xlfn.IFNA(INDEX(Spec_Master_List_tbl[ARB_ID],MATCH(Registration_Tbl[[#This Row],[Facility_Unit_Name]],Spec_Master_List_tbl[Specified_Import_Name],0)),"")</f>
        <v/>
      </c>
      <c r="D13" s="52" t="str">
        <f>IF(_xlfn.IFNA(INDEX(Spec_Master_List_tbl[Primary Fuel],MATCH(Registration_Tbl[[#This Row],[Facility_Unit_ARB_ID]],Spec_Master_List_tbl[ARB_ID],0)),"")=0,"",_xlfn.IFNA(INDEX(Spec_Master_List_tbl[Primary Fuel],MATCH(Registration_Tbl[[#This Row],[Facility_Unit_ARB_ID]],Spec_Master_List_tbl[ARB_ID],0)),""))</f>
        <v/>
      </c>
      <c r="E13" s="84" t="str">
        <f>IF(_xlfn.IFNA(INDEX(Spec_Master_List_tbl[Cogen],MATCH(Registration_Tbl[[#This Row],[Facility_Unit_ARB_ID]],Spec_Master_List_tbl[ARB_ID],0)),"")=0,"",_xlfn.IFNA(INDEX(Spec_Master_List_tbl[Cogen],MATCH(Registration_Tbl[[#This Row],[Facility_Unit_ARB_ID]],Spec_Master_List_tbl[ARB_ID],0)),""))</f>
        <v/>
      </c>
      <c r="F13" s="72"/>
      <c r="G13" s="52" t="str">
        <f>IF(_xlfn.IFNA(INDEX(Spec_Master_List_tbl[USEPA_GHG_ID],MATCH(Registration_Tbl[[#This Row],[Facility_Unit_ARB_ID]],Spec_Master_List_tbl[ARB_ID],0)),"")=0,"",_xlfn.IFNA(INDEX(Spec_Master_List_tbl[USEPA_GHG_ID],MATCH(Registration_Tbl[[#This Row],[Facility_Unit_ARB_ID]],Spec_Master_List_tbl[ARB_ID],0)),""))</f>
        <v/>
      </c>
      <c r="H1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3" s="52" t="str">
        <f>IF(_xlfn.IFNA(INDEX(Spec_Master_List_tbl[CEC_RPS_ID],MATCH(Registration_Tbl[[#This Row],[Facility_Unit_ARB_ID]],Spec_Master_List_tbl[ARB_ID],0)),"")=0,"",_xlfn.IFNA(INDEX(Spec_Master_List_tbl[CEC_RPS_ID],MATCH(Registration_Tbl[[#This Row],[Facility_Unit_ARB_ID]],Spec_Master_List_tbl[ARB_ID],0)),""))</f>
        <v/>
      </c>
      <c r="J13" s="83"/>
      <c r="K13" s="56"/>
      <c r="L13" s="57"/>
      <c r="M1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3" s="63"/>
      <c r="O13" s="59"/>
      <c r="P13" s="57"/>
      <c r="Q13" s="57"/>
      <c r="R13" s="58"/>
      <c r="S1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3" s="70"/>
      <c r="U13" s="70"/>
      <c r="V13" s="70"/>
      <c r="W13" s="56"/>
      <c r="X13" s="57"/>
      <c r="Y13" s="57"/>
      <c r="Z13" s="56"/>
      <c r="AA13" s="57"/>
      <c r="AB13" s="56"/>
      <c r="AC13" s="57"/>
    </row>
    <row r="14" spans="1:29" ht="16" thickBot="1" x14ac:dyDescent="0.4">
      <c r="A14" s="50" t="str">
        <f>IF(ISBLANK(Registration_Tbl[[#This Row],[Facility_Unit_Name]]),"",'EPE Information'!$C$9)</f>
        <v/>
      </c>
      <c r="B14" s="51"/>
      <c r="C14" s="71" t="str">
        <f>_xlfn.IFNA(INDEX(Spec_Master_List_tbl[ARB_ID],MATCH(Registration_Tbl[[#This Row],[Facility_Unit_Name]],Spec_Master_List_tbl[Specified_Import_Name],0)),"")</f>
        <v/>
      </c>
      <c r="D14" s="52" t="str">
        <f>IF(_xlfn.IFNA(INDEX(Spec_Master_List_tbl[Primary Fuel],MATCH(Registration_Tbl[[#This Row],[Facility_Unit_ARB_ID]],Spec_Master_List_tbl[ARB_ID],0)),"")=0,"",_xlfn.IFNA(INDEX(Spec_Master_List_tbl[Primary Fuel],MATCH(Registration_Tbl[[#This Row],[Facility_Unit_ARB_ID]],Spec_Master_List_tbl[ARB_ID],0)),""))</f>
        <v/>
      </c>
      <c r="E14" s="84" t="str">
        <f>IF(_xlfn.IFNA(INDEX(Spec_Master_List_tbl[Cogen],MATCH(Registration_Tbl[[#This Row],[Facility_Unit_ARB_ID]],Spec_Master_List_tbl[ARB_ID],0)),"")=0,"",_xlfn.IFNA(INDEX(Spec_Master_List_tbl[Cogen],MATCH(Registration_Tbl[[#This Row],[Facility_Unit_ARB_ID]],Spec_Master_List_tbl[ARB_ID],0)),""))</f>
        <v/>
      </c>
      <c r="F14" s="72"/>
      <c r="G14" s="52" t="str">
        <f>IF(_xlfn.IFNA(INDEX(Spec_Master_List_tbl[USEPA_GHG_ID],MATCH(Registration_Tbl[[#This Row],[Facility_Unit_ARB_ID]],Spec_Master_List_tbl[ARB_ID],0)),"")=0,"",_xlfn.IFNA(INDEX(Spec_Master_List_tbl[USEPA_GHG_ID],MATCH(Registration_Tbl[[#This Row],[Facility_Unit_ARB_ID]],Spec_Master_List_tbl[ARB_ID],0)),""))</f>
        <v/>
      </c>
      <c r="H1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4" s="52" t="str">
        <f>IF(_xlfn.IFNA(INDEX(Spec_Master_List_tbl[CEC_RPS_ID],MATCH(Registration_Tbl[[#This Row],[Facility_Unit_ARB_ID]],Spec_Master_List_tbl[ARB_ID],0)),"")=0,"",_xlfn.IFNA(INDEX(Spec_Master_List_tbl[CEC_RPS_ID],MATCH(Registration_Tbl[[#This Row],[Facility_Unit_ARB_ID]],Spec_Master_List_tbl[ARB_ID],0)),""))</f>
        <v/>
      </c>
      <c r="J14" s="83"/>
      <c r="K14" s="56"/>
      <c r="L14" s="57"/>
      <c r="M1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4" s="63"/>
      <c r="O14" s="59"/>
      <c r="P14" s="57"/>
      <c r="Q14" s="57"/>
      <c r="R14" s="58"/>
      <c r="S1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4" s="70"/>
      <c r="U14" s="70"/>
      <c r="V14" s="70"/>
      <c r="W14" s="56"/>
      <c r="X14" s="57"/>
      <c r="Y14" s="57"/>
      <c r="Z14" s="56"/>
      <c r="AA14" s="57"/>
      <c r="AB14" s="56"/>
      <c r="AC14" s="57"/>
    </row>
    <row r="15" spans="1:29" ht="16" thickBot="1" x14ac:dyDescent="0.4">
      <c r="A15" s="50" t="str">
        <f>IF(ISBLANK(Registration_Tbl[[#This Row],[Facility_Unit_Name]]),"",'EPE Information'!$C$9)</f>
        <v/>
      </c>
      <c r="B15" s="51"/>
      <c r="C15" s="71" t="str">
        <f>_xlfn.IFNA(INDEX(Spec_Master_List_tbl[ARB_ID],MATCH(Registration_Tbl[[#This Row],[Facility_Unit_Name]],Spec_Master_List_tbl[Specified_Import_Name],0)),"")</f>
        <v/>
      </c>
      <c r="D15" s="52" t="str">
        <f>IF(_xlfn.IFNA(INDEX(Spec_Master_List_tbl[Primary Fuel],MATCH(Registration_Tbl[[#This Row],[Facility_Unit_ARB_ID]],Spec_Master_List_tbl[ARB_ID],0)),"")=0,"",_xlfn.IFNA(INDEX(Spec_Master_List_tbl[Primary Fuel],MATCH(Registration_Tbl[[#This Row],[Facility_Unit_ARB_ID]],Spec_Master_List_tbl[ARB_ID],0)),""))</f>
        <v/>
      </c>
      <c r="E15" s="84" t="str">
        <f>IF(_xlfn.IFNA(INDEX(Spec_Master_List_tbl[Cogen],MATCH(Registration_Tbl[[#This Row],[Facility_Unit_ARB_ID]],Spec_Master_List_tbl[ARB_ID],0)),"")=0,"",_xlfn.IFNA(INDEX(Spec_Master_List_tbl[Cogen],MATCH(Registration_Tbl[[#This Row],[Facility_Unit_ARB_ID]],Spec_Master_List_tbl[ARB_ID],0)),""))</f>
        <v/>
      </c>
      <c r="F15" s="72"/>
      <c r="G15" s="52" t="str">
        <f>IF(_xlfn.IFNA(INDEX(Spec_Master_List_tbl[USEPA_GHG_ID],MATCH(Registration_Tbl[[#This Row],[Facility_Unit_ARB_ID]],Spec_Master_List_tbl[ARB_ID],0)),"")=0,"",_xlfn.IFNA(INDEX(Spec_Master_List_tbl[USEPA_GHG_ID],MATCH(Registration_Tbl[[#This Row],[Facility_Unit_ARB_ID]],Spec_Master_List_tbl[ARB_ID],0)),""))</f>
        <v/>
      </c>
      <c r="H1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5" s="52" t="str">
        <f>IF(_xlfn.IFNA(INDEX(Spec_Master_List_tbl[CEC_RPS_ID],MATCH(Registration_Tbl[[#This Row],[Facility_Unit_ARB_ID]],Spec_Master_List_tbl[ARB_ID],0)),"")=0,"",_xlfn.IFNA(INDEX(Spec_Master_List_tbl[CEC_RPS_ID],MATCH(Registration_Tbl[[#This Row],[Facility_Unit_ARB_ID]],Spec_Master_List_tbl[ARB_ID],0)),""))</f>
        <v/>
      </c>
      <c r="J15" s="83"/>
      <c r="K15" s="56"/>
      <c r="L15" s="57"/>
      <c r="M1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5" s="63"/>
      <c r="O15" s="59"/>
      <c r="P15" s="57"/>
      <c r="Q15" s="57"/>
      <c r="R15" s="58"/>
      <c r="S1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5" s="70"/>
      <c r="U15" s="70"/>
      <c r="V15" s="70"/>
      <c r="W15" s="56"/>
      <c r="X15" s="57"/>
      <c r="Y15" s="57"/>
      <c r="Z15" s="56"/>
      <c r="AA15" s="57"/>
      <c r="AB15" s="56"/>
      <c r="AC15" s="57"/>
    </row>
    <row r="16" spans="1:29" ht="16" thickBot="1" x14ac:dyDescent="0.4">
      <c r="A16" s="50" t="str">
        <f>IF(ISBLANK(Registration_Tbl[[#This Row],[Facility_Unit_Name]]),"",'EPE Information'!$C$9)</f>
        <v/>
      </c>
      <c r="B16" s="51"/>
      <c r="C16" s="71" t="str">
        <f>_xlfn.IFNA(INDEX(Spec_Master_List_tbl[ARB_ID],MATCH(Registration_Tbl[[#This Row],[Facility_Unit_Name]],Spec_Master_List_tbl[Specified_Import_Name],0)),"")</f>
        <v/>
      </c>
      <c r="D16" s="52" t="str">
        <f>IF(_xlfn.IFNA(INDEX(Spec_Master_List_tbl[Primary Fuel],MATCH(Registration_Tbl[[#This Row],[Facility_Unit_ARB_ID]],Spec_Master_List_tbl[ARB_ID],0)),"")=0,"",_xlfn.IFNA(INDEX(Spec_Master_List_tbl[Primary Fuel],MATCH(Registration_Tbl[[#This Row],[Facility_Unit_ARB_ID]],Spec_Master_List_tbl[ARB_ID],0)),""))</f>
        <v/>
      </c>
      <c r="E16" s="84" t="str">
        <f>IF(_xlfn.IFNA(INDEX(Spec_Master_List_tbl[Cogen],MATCH(Registration_Tbl[[#This Row],[Facility_Unit_ARB_ID]],Spec_Master_List_tbl[ARB_ID],0)),"")=0,"",_xlfn.IFNA(INDEX(Spec_Master_List_tbl[Cogen],MATCH(Registration_Tbl[[#This Row],[Facility_Unit_ARB_ID]],Spec_Master_List_tbl[ARB_ID],0)),""))</f>
        <v/>
      </c>
      <c r="F16" s="72"/>
      <c r="G16" s="52" t="str">
        <f>IF(_xlfn.IFNA(INDEX(Spec_Master_List_tbl[USEPA_GHG_ID],MATCH(Registration_Tbl[[#This Row],[Facility_Unit_ARB_ID]],Spec_Master_List_tbl[ARB_ID],0)),"")=0,"",_xlfn.IFNA(INDEX(Spec_Master_List_tbl[USEPA_GHG_ID],MATCH(Registration_Tbl[[#This Row],[Facility_Unit_ARB_ID]],Spec_Master_List_tbl[ARB_ID],0)),""))</f>
        <v/>
      </c>
      <c r="H1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6" s="52" t="str">
        <f>IF(_xlfn.IFNA(INDEX(Spec_Master_List_tbl[CEC_RPS_ID],MATCH(Registration_Tbl[[#This Row],[Facility_Unit_ARB_ID]],Spec_Master_List_tbl[ARB_ID],0)),"")=0,"",_xlfn.IFNA(INDEX(Spec_Master_List_tbl[CEC_RPS_ID],MATCH(Registration_Tbl[[#This Row],[Facility_Unit_ARB_ID]],Spec_Master_List_tbl[ARB_ID],0)),""))</f>
        <v/>
      </c>
      <c r="J16" s="83"/>
      <c r="K16" s="56"/>
      <c r="L16" s="57"/>
      <c r="M1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6" s="63"/>
      <c r="O16" s="59"/>
      <c r="P16" s="57"/>
      <c r="Q16" s="57"/>
      <c r="R16" s="58"/>
      <c r="S1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6" s="70"/>
      <c r="U16" s="70"/>
      <c r="V16" s="70"/>
      <c r="W16" s="56"/>
      <c r="X16" s="57"/>
      <c r="Y16" s="57"/>
      <c r="Z16" s="56"/>
      <c r="AA16" s="57"/>
      <c r="AB16" s="56"/>
      <c r="AC16" s="57"/>
    </row>
    <row r="17" spans="1:29" ht="16" thickBot="1" x14ac:dyDescent="0.4">
      <c r="A17" s="50" t="str">
        <f>IF(ISBLANK(Registration_Tbl[[#This Row],[Facility_Unit_Name]]),"",'EPE Information'!$C$9)</f>
        <v/>
      </c>
      <c r="B17" s="51"/>
      <c r="C17" s="71" t="str">
        <f>_xlfn.IFNA(INDEX(Spec_Master_List_tbl[ARB_ID],MATCH(Registration_Tbl[[#This Row],[Facility_Unit_Name]],Spec_Master_List_tbl[Specified_Import_Name],0)),"")</f>
        <v/>
      </c>
      <c r="D17" s="52" t="str">
        <f>IF(_xlfn.IFNA(INDEX(Spec_Master_List_tbl[Primary Fuel],MATCH(Registration_Tbl[[#This Row],[Facility_Unit_ARB_ID]],Spec_Master_List_tbl[ARB_ID],0)),"")=0,"",_xlfn.IFNA(INDEX(Spec_Master_List_tbl[Primary Fuel],MATCH(Registration_Tbl[[#This Row],[Facility_Unit_ARB_ID]],Spec_Master_List_tbl[ARB_ID],0)),""))</f>
        <v/>
      </c>
      <c r="E17" s="84" t="str">
        <f>IF(_xlfn.IFNA(INDEX(Spec_Master_List_tbl[Cogen],MATCH(Registration_Tbl[[#This Row],[Facility_Unit_ARB_ID]],Spec_Master_List_tbl[ARB_ID],0)),"")=0,"",_xlfn.IFNA(INDEX(Spec_Master_List_tbl[Cogen],MATCH(Registration_Tbl[[#This Row],[Facility_Unit_ARB_ID]],Spec_Master_List_tbl[ARB_ID],0)),""))</f>
        <v/>
      </c>
      <c r="F17" s="72"/>
      <c r="G17" s="52" t="str">
        <f>IF(_xlfn.IFNA(INDEX(Spec_Master_List_tbl[USEPA_GHG_ID],MATCH(Registration_Tbl[[#This Row],[Facility_Unit_ARB_ID]],Spec_Master_List_tbl[ARB_ID],0)),"")=0,"",_xlfn.IFNA(INDEX(Spec_Master_List_tbl[USEPA_GHG_ID],MATCH(Registration_Tbl[[#This Row],[Facility_Unit_ARB_ID]],Spec_Master_List_tbl[ARB_ID],0)),""))</f>
        <v/>
      </c>
      <c r="H1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7" s="52" t="str">
        <f>IF(_xlfn.IFNA(INDEX(Spec_Master_List_tbl[CEC_RPS_ID],MATCH(Registration_Tbl[[#This Row],[Facility_Unit_ARB_ID]],Spec_Master_List_tbl[ARB_ID],0)),"")=0,"",_xlfn.IFNA(INDEX(Spec_Master_List_tbl[CEC_RPS_ID],MATCH(Registration_Tbl[[#This Row],[Facility_Unit_ARB_ID]],Spec_Master_List_tbl[ARB_ID],0)),""))</f>
        <v/>
      </c>
      <c r="J17" s="83"/>
      <c r="K17" s="56"/>
      <c r="L17" s="57"/>
      <c r="M1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7" s="63"/>
      <c r="O17" s="59"/>
      <c r="P17" s="57"/>
      <c r="Q17" s="57"/>
      <c r="R17" s="58"/>
      <c r="S1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7" s="70"/>
      <c r="U17" s="70"/>
      <c r="V17" s="70"/>
      <c r="W17" s="56"/>
      <c r="X17" s="57"/>
      <c r="Y17" s="57"/>
      <c r="Z17" s="56"/>
      <c r="AA17" s="57"/>
      <c r="AB17" s="56"/>
      <c r="AC17" s="57"/>
    </row>
    <row r="18" spans="1:29" ht="16" thickBot="1" x14ac:dyDescent="0.4">
      <c r="A18" s="50" t="str">
        <f>IF(ISBLANK(Registration_Tbl[[#This Row],[Facility_Unit_Name]]),"",'EPE Information'!$C$9)</f>
        <v/>
      </c>
      <c r="B18" s="51"/>
      <c r="C18" s="71" t="str">
        <f>_xlfn.IFNA(INDEX(Spec_Master_List_tbl[ARB_ID],MATCH(Registration_Tbl[[#This Row],[Facility_Unit_Name]],Spec_Master_List_tbl[Specified_Import_Name],0)),"")</f>
        <v/>
      </c>
      <c r="D18" s="52" t="str">
        <f>IF(_xlfn.IFNA(INDEX(Spec_Master_List_tbl[Primary Fuel],MATCH(Registration_Tbl[[#This Row],[Facility_Unit_ARB_ID]],Spec_Master_List_tbl[ARB_ID],0)),"")=0,"",_xlfn.IFNA(INDEX(Spec_Master_List_tbl[Primary Fuel],MATCH(Registration_Tbl[[#This Row],[Facility_Unit_ARB_ID]],Spec_Master_List_tbl[ARB_ID],0)),""))</f>
        <v/>
      </c>
      <c r="E18" s="84" t="str">
        <f>IF(_xlfn.IFNA(INDEX(Spec_Master_List_tbl[Cogen],MATCH(Registration_Tbl[[#This Row],[Facility_Unit_ARB_ID]],Spec_Master_List_tbl[ARB_ID],0)),"")=0,"",_xlfn.IFNA(INDEX(Spec_Master_List_tbl[Cogen],MATCH(Registration_Tbl[[#This Row],[Facility_Unit_ARB_ID]],Spec_Master_List_tbl[ARB_ID],0)),""))</f>
        <v/>
      </c>
      <c r="F18" s="72"/>
      <c r="G18" s="52" t="str">
        <f>IF(_xlfn.IFNA(INDEX(Spec_Master_List_tbl[USEPA_GHG_ID],MATCH(Registration_Tbl[[#This Row],[Facility_Unit_ARB_ID]],Spec_Master_List_tbl[ARB_ID],0)),"")=0,"",_xlfn.IFNA(INDEX(Spec_Master_List_tbl[USEPA_GHG_ID],MATCH(Registration_Tbl[[#This Row],[Facility_Unit_ARB_ID]],Spec_Master_List_tbl[ARB_ID],0)),""))</f>
        <v/>
      </c>
      <c r="H1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8" s="52" t="str">
        <f>IF(_xlfn.IFNA(INDEX(Spec_Master_List_tbl[CEC_RPS_ID],MATCH(Registration_Tbl[[#This Row],[Facility_Unit_ARB_ID]],Spec_Master_List_tbl[ARB_ID],0)),"")=0,"",_xlfn.IFNA(INDEX(Spec_Master_List_tbl[CEC_RPS_ID],MATCH(Registration_Tbl[[#This Row],[Facility_Unit_ARB_ID]],Spec_Master_List_tbl[ARB_ID],0)),""))</f>
        <v/>
      </c>
      <c r="J18" s="83"/>
      <c r="K18" s="56"/>
      <c r="L18" s="57"/>
      <c r="M1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8" s="63"/>
      <c r="O18" s="59"/>
      <c r="P18" s="57"/>
      <c r="Q18" s="57"/>
      <c r="R18" s="58"/>
      <c r="S1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8" s="70"/>
      <c r="U18" s="70"/>
      <c r="V18" s="70"/>
      <c r="W18" s="56"/>
      <c r="X18" s="57"/>
      <c r="Y18" s="57"/>
      <c r="Z18" s="56"/>
      <c r="AA18" s="57"/>
      <c r="AB18" s="56"/>
      <c r="AC18" s="57"/>
    </row>
    <row r="19" spans="1:29" ht="16" thickBot="1" x14ac:dyDescent="0.4">
      <c r="A19" s="50" t="str">
        <f>IF(ISBLANK(Registration_Tbl[[#This Row],[Facility_Unit_Name]]),"",'EPE Information'!$C$9)</f>
        <v/>
      </c>
      <c r="B19" s="51"/>
      <c r="C19" s="71" t="str">
        <f>_xlfn.IFNA(INDEX(Spec_Master_List_tbl[ARB_ID],MATCH(Registration_Tbl[[#This Row],[Facility_Unit_Name]],Spec_Master_List_tbl[Specified_Import_Name],0)),"")</f>
        <v/>
      </c>
      <c r="D19" s="52" t="str">
        <f>IF(_xlfn.IFNA(INDEX(Spec_Master_List_tbl[Primary Fuel],MATCH(Registration_Tbl[[#This Row],[Facility_Unit_ARB_ID]],Spec_Master_List_tbl[ARB_ID],0)),"")=0,"",_xlfn.IFNA(INDEX(Spec_Master_List_tbl[Primary Fuel],MATCH(Registration_Tbl[[#This Row],[Facility_Unit_ARB_ID]],Spec_Master_List_tbl[ARB_ID],0)),""))</f>
        <v/>
      </c>
      <c r="E19" s="84" t="str">
        <f>IF(_xlfn.IFNA(INDEX(Spec_Master_List_tbl[Cogen],MATCH(Registration_Tbl[[#This Row],[Facility_Unit_ARB_ID]],Spec_Master_List_tbl[ARB_ID],0)),"")=0,"",_xlfn.IFNA(INDEX(Spec_Master_List_tbl[Cogen],MATCH(Registration_Tbl[[#This Row],[Facility_Unit_ARB_ID]],Spec_Master_List_tbl[ARB_ID],0)),""))</f>
        <v/>
      </c>
      <c r="F19" s="72"/>
      <c r="G19" s="52" t="str">
        <f>IF(_xlfn.IFNA(INDEX(Spec_Master_List_tbl[USEPA_GHG_ID],MATCH(Registration_Tbl[[#This Row],[Facility_Unit_ARB_ID]],Spec_Master_List_tbl[ARB_ID],0)),"")=0,"",_xlfn.IFNA(INDEX(Spec_Master_List_tbl[USEPA_GHG_ID],MATCH(Registration_Tbl[[#This Row],[Facility_Unit_ARB_ID]],Spec_Master_List_tbl[ARB_ID],0)),""))</f>
        <v/>
      </c>
      <c r="H1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9" s="52" t="str">
        <f>IF(_xlfn.IFNA(INDEX(Spec_Master_List_tbl[CEC_RPS_ID],MATCH(Registration_Tbl[[#This Row],[Facility_Unit_ARB_ID]],Spec_Master_List_tbl[ARB_ID],0)),"")=0,"",_xlfn.IFNA(INDEX(Spec_Master_List_tbl[CEC_RPS_ID],MATCH(Registration_Tbl[[#This Row],[Facility_Unit_ARB_ID]],Spec_Master_List_tbl[ARB_ID],0)),""))</f>
        <v/>
      </c>
      <c r="J19" s="83"/>
      <c r="K19" s="56"/>
      <c r="L19" s="57"/>
      <c r="M1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9" s="63"/>
      <c r="O19" s="59"/>
      <c r="P19" s="57"/>
      <c r="Q19" s="57"/>
      <c r="R19" s="58"/>
      <c r="S1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9" s="70"/>
      <c r="U19" s="70"/>
      <c r="V19" s="70"/>
      <c r="W19" s="56"/>
      <c r="X19" s="57"/>
      <c r="Y19" s="57"/>
      <c r="Z19" s="56"/>
      <c r="AA19" s="57"/>
      <c r="AB19" s="56"/>
      <c r="AC19" s="57"/>
    </row>
    <row r="20" spans="1:29" ht="16" thickBot="1" x14ac:dyDescent="0.4">
      <c r="A20" s="50" t="str">
        <f>IF(ISBLANK(Registration_Tbl[[#This Row],[Facility_Unit_Name]]),"",'EPE Information'!$C$9)</f>
        <v/>
      </c>
      <c r="B20" s="51"/>
      <c r="C20" s="71" t="str">
        <f>_xlfn.IFNA(INDEX(Spec_Master_List_tbl[ARB_ID],MATCH(Registration_Tbl[[#This Row],[Facility_Unit_Name]],Spec_Master_List_tbl[Specified_Import_Name],0)),"")</f>
        <v/>
      </c>
      <c r="D20" s="52" t="str">
        <f>IF(_xlfn.IFNA(INDEX(Spec_Master_List_tbl[Primary Fuel],MATCH(Registration_Tbl[[#This Row],[Facility_Unit_ARB_ID]],Spec_Master_List_tbl[ARB_ID],0)),"")=0,"",_xlfn.IFNA(INDEX(Spec_Master_List_tbl[Primary Fuel],MATCH(Registration_Tbl[[#This Row],[Facility_Unit_ARB_ID]],Spec_Master_List_tbl[ARB_ID],0)),""))</f>
        <v/>
      </c>
      <c r="E20" s="84" t="str">
        <f>IF(_xlfn.IFNA(INDEX(Spec_Master_List_tbl[Cogen],MATCH(Registration_Tbl[[#This Row],[Facility_Unit_ARB_ID]],Spec_Master_List_tbl[ARB_ID],0)),"")=0,"",_xlfn.IFNA(INDEX(Spec_Master_List_tbl[Cogen],MATCH(Registration_Tbl[[#This Row],[Facility_Unit_ARB_ID]],Spec_Master_List_tbl[ARB_ID],0)),""))</f>
        <v/>
      </c>
      <c r="F20" s="72"/>
      <c r="G20" s="52" t="str">
        <f>IF(_xlfn.IFNA(INDEX(Spec_Master_List_tbl[USEPA_GHG_ID],MATCH(Registration_Tbl[[#This Row],[Facility_Unit_ARB_ID]],Spec_Master_List_tbl[ARB_ID],0)),"")=0,"",_xlfn.IFNA(INDEX(Spec_Master_List_tbl[USEPA_GHG_ID],MATCH(Registration_Tbl[[#This Row],[Facility_Unit_ARB_ID]],Spec_Master_List_tbl[ARB_ID],0)),""))</f>
        <v/>
      </c>
      <c r="H2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0" s="52" t="str">
        <f>IF(_xlfn.IFNA(INDEX(Spec_Master_List_tbl[CEC_RPS_ID],MATCH(Registration_Tbl[[#This Row],[Facility_Unit_ARB_ID]],Spec_Master_List_tbl[ARB_ID],0)),"")=0,"",_xlfn.IFNA(INDEX(Spec_Master_List_tbl[CEC_RPS_ID],MATCH(Registration_Tbl[[#This Row],[Facility_Unit_ARB_ID]],Spec_Master_List_tbl[ARB_ID],0)),""))</f>
        <v/>
      </c>
      <c r="J20" s="83"/>
      <c r="K20" s="56"/>
      <c r="L20" s="57"/>
      <c r="M2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0" s="63"/>
      <c r="O20" s="59"/>
      <c r="P20" s="57"/>
      <c r="Q20" s="57"/>
      <c r="R20" s="58"/>
      <c r="S2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0" s="70"/>
      <c r="U20" s="70"/>
      <c r="V20" s="70"/>
      <c r="W20" s="56"/>
      <c r="X20" s="57"/>
      <c r="Y20" s="57"/>
      <c r="Z20" s="56"/>
      <c r="AA20" s="57"/>
      <c r="AB20" s="56"/>
      <c r="AC20" s="57"/>
    </row>
    <row r="21" spans="1:29" ht="16" thickBot="1" x14ac:dyDescent="0.4">
      <c r="A21" s="50" t="str">
        <f>IF(ISBLANK(Registration_Tbl[[#This Row],[Facility_Unit_Name]]),"",'EPE Information'!$C$9)</f>
        <v/>
      </c>
      <c r="B21" s="51"/>
      <c r="C21" s="71" t="str">
        <f>_xlfn.IFNA(INDEX(Spec_Master_List_tbl[ARB_ID],MATCH(Registration_Tbl[[#This Row],[Facility_Unit_Name]],Spec_Master_List_tbl[Specified_Import_Name],0)),"")</f>
        <v/>
      </c>
      <c r="D21" s="52" t="str">
        <f>IF(_xlfn.IFNA(INDEX(Spec_Master_List_tbl[Primary Fuel],MATCH(Registration_Tbl[[#This Row],[Facility_Unit_ARB_ID]],Spec_Master_List_tbl[ARB_ID],0)),"")=0,"",_xlfn.IFNA(INDEX(Spec_Master_List_tbl[Primary Fuel],MATCH(Registration_Tbl[[#This Row],[Facility_Unit_ARB_ID]],Spec_Master_List_tbl[ARB_ID],0)),""))</f>
        <v/>
      </c>
      <c r="E21" s="84" t="str">
        <f>IF(_xlfn.IFNA(INDEX(Spec_Master_List_tbl[Cogen],MATCH(Registration_Tbl[[#This Row],[Facility_Unit_ARB_ID]],Spec_Master_List_tbl[ARB_ID],0)),"")=0,"",_xlfn.IFNA(INDEX(Spec_Master_List_tbl[Cogen],MATCH(Registration_Tbl[[#This Row],[Facility_Unit_ARB_ID]],Spec_Master_List_tbl[ARB_ID],0)),""))</f>
        <v/>
      </c>
      <c r="F21" s="72"/>
      <c r="G21" s="52" t="str">
        <f>IF(_xlfn.IFNA(INDEX(Spec_Master_List_tbl[USEPA_GHG_ID],MATCH(Registration_Tbl[[#This Row],[Facility_Unit_ARB_ID]],Spec_Master_List_tbl[ARB_ID],0)),"")=0,"",_xlfn.IFNA(INDEX(Spec_Master_List_tbl[USEPA_GHG_ID],MATCH(Registration_Tbl[[#This Row],[Facility_Unit_ARB_ID]],Spec_Master_List_tbl[ARB_ID],0)),""))</f>
        <v/>
      </c>
      <c r="H2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1" s="52" t="str">
        <f>IF(_xlfn.IFNA(INDEX(Spec_Master_List_tbl[CEC_RPS_ID],MATCH(Registration_Tbl[[#This Row],[Facility_Unit_ARB_ID]],Spec_Master_List_tbl[ARB_ID],0)),"")=0,"",_xlfn.IFNA(INDEX(Spec_Master_List_tbl[CEC_RPS_ID],MATCH(Registration_Tbl[[#This Row],[Facility_Unit_ARB_ID]],Spec_Master_List_tbl[ARB_ID],0)),""))</f>
        <v/>
      </c>
      <c r="J21" s="83"/>
      <c r="K21" s="56"/>
      <c r="L21" s="57"/>
      <c r="M2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1" s="63"/>
      <c r="O21" s="59"/>
      <c r="P21" s="57"/>
      <c r="Q21" s="57"/>
      <c r="R21" s="58"/>
      <c r="S2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1" s="70"/>
      <c r="U21" s="70"/>
      <c r="V21" s="70"/>
      <c r="W21" s="56"/>
      <c r="X21" s="57"/>
      <c r="Y21" s="57"/>
      <c r="Z21" s="56"/>
      <c r="AA21" s="57"/>
      <c r="AB21" s="56"/>
      <c r="AC21" s="57"/>
    </row>
    <row r="22" spans="1:29" ht="16" thickBot="1" x14ac:dyDescent="0.4">
      <c r="A22" s="50" t="str">
        <f>IF(ISBLANK(Registration_Tbl[[#This Row],[Facility_Unit_Name]]),"",'EPE Information'!$C$9)</f>
        <v/>
      </c>
      <c r="B22" s="51"/>
      <c r="C22" s="71" t="str">
        <f>_xlfn.IFNA(INDEX(Spec_Master_List_tbl[ARB_ID],MATCH(Registration_Tbl[[#This Row],[Facility_Unit_Name]],Spec_Master_List_tbl[Specified_Import_Name],0)),"")</f>
        <v/>
      </c>
      <c r="D22" s="52" t="str">
        <f>IF(_xlfn.IFNA(INDEX(Spec_Master_List_tbl[Primary Fuel],MATCH(Registration_Tbl[[#This Row],[Facility_Unit_ARB_ID]],Spec_Master_List_tbl[ARB_ID],0)),"")=0,"",_xlfn.IFNA(INDEX(Spec_Master_List_tbl[Primary Fuel],MATCH(Registration_Tbl[[#This Row],[Facility_Unit_ARB_ID]],Spec_Master_List_tbl[ARB_ID],0)),""))</f>
        <v/>
      </c>
      <c r="E22" s="84" t="str">
        <f>IF(_xlfn.IFNA(INDEX(Spec_Master_List_tbl[Cogen],MATCH(Registration_Tbl[[#This Row],[Facility_Unit_ARB_ID]],Spec_Master_List_tbl[ARB_ID],0)),"")=0,"",_xlfn.IFNA(INDEX(Spec_Master_List_tbl[Cogen],MATCH(Registration_Tbl[[#This Row],[Facility_Unit_ARB_ID]],Spec_Master_List_tbl[ARB_ID],0)),""))</f>
        <v/>
      </c>
      <c r="F22" s="72"/>
      <c r="G22" s="52" t="str">
        <f>IF(_xlfn.IFNA(INDEX(Spec_Master_List_tbl[USEPA_GHG_ID],MATCH(Registration_Tbl[[#This Row],[Facility_Unit_ARB_ID]],Spec_Master_List_tbl[ARB_ID],0)),"")=0,"",_xlfn.IFNA(INDEX(Spec_Master_List_tbl[USEPA_GHG_ID],MATCH(Registration_Tbl[[#This Row],[Facility_Unit_ARB_ID]],Spec_Master_List_tbl[ARB_ID],0)),""))</f>
        <v/>
      </c>
      <c r="H2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2" s="52" t="str">
        <f>IF(_xlfn.IFNA(INDEX(Spec_Master_List_tbl[CEC_RPS_ID],MATCH(Registration_Tbl[[#This Row],[Facility_Unit_ARB_ID]],Spec_Master_List_tbl[ARB_ID],0)),"")=0,"",_xlfn.IFNA(INDEX(Spec_Master_List_tbl[CEC_RPS_ID],MATCH(Registration_Tbl[[#This Row],[Facility_Unit_ARB_ID]],Spec_Master_List_tbl[ARB_ID],0)),""))</f>
        <v/>
      </c>
      <c r="J22" s="83"/>
      <c r="K22" s="56"/>
      <c r="L22" s="57"/>
      <c r="M2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2" s="63"/>
      <c r="O22" s="59"/>
      <c r="P22" s="57"/>
      <c r="Q22" s="57"/>
      <c r="R22" s="58"/>
      <c r="S2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2" s="70"/>
      <c r="U22" s="70"/>
      <c r="V22" s="70"/>
      <c r="W22" s="56"/>
      <c r="X22" s="57"/>
      <c r="Y22" s="57"/>
      <c r="Z22" s="56"/>
      <c r="AA22" s="57"/>
      <c r="AB22" s="56"/>
      <c r="AC22" s="57"/>
    </row>
    <row r="23" spans="1:29" ht="16" thickBot="1" x14ac:dyDescent="0.4">
      <c r="A23" s="50" t="str">
        <f>IF(ISBLANK(Registration_Tbl[[#This Row],[Facility_Unit_Name]]),"",'EPE Information'!$C$9)</f>
        <v/>
      </c>
      <c r="B23" s="51"/>
      <c r="C23" s="71" t="str">
        <f>_xlfn.IFNA(INDEX(Spec_Master_List_tbl[ARB_ID],MATCH(Registration_Tbl[[#This Row],[Facility_Unit_Name]],Spec_Master_List_tbl[Specified_Import_Name],0)),"")</f>
        <v/>
      </c>
      <c r="D23" s="52" t="str">
        <f>IF(_xlfn.IFNA(INDEX(Spec_Master_List_tbl[Primary Fuel],MATCH(Registration_Tbl[[#This Row],[Facility_Unit_ARB_ID]],Spec_Master_List_tbl[ARB_ID],0)),"")=0,"",_xlfn.IFNA(INDEX(Spec_Master_List_tbl[Primary Fuel],MATCH(Registration_Tbl[[#This Row],[Facility_Unit_ARB_ID]],Spec_Master_List_tbl[ARB_ID],0)),""))</f>
        <v/>
      </c>
      <c r="E23" s="84" t="str">
        <f>IF(_xlfn.IFNA(INDEX(Spec_Master_List_tbl[Cogen],MATCH(Registration_Tbl[[#This Row],[Facility_Unit_ARB_ID]],Spec_Master_List_tbl[ARB_ID],0)),"")=0,"",_xlfn.IFNA(INDEX(Spec_Master_List_tbl[Cogen],MATCH(Registration_Tbl[[#This Row],[Facility_Unit_ARB_ID]],Spec_Master_List_tbl[ARB_ID],0)),""))</f>
        <v/>
      </c>
      <c r="F23" s="72"/>
      <c r="G23" s="52" t="str">
        <f>IF(_xlfn.IFNA(INDEX(Spec_Master_List_tbl[USEPA_GHG_ID],MATCH(Registration_Tbl[[#This Row],[Facility_Unit_ARB_ID]],Spec_Master_List_tbl[ARB_ID],0)),"")=0,"",_xlfn.IFNA(INDEX(Spec_Master_List_tbl[USEPA_GHG_ID],MATCH(Registration_Tbl[[#This Row],[Facility_Unit_ARB_ID]],Spec_Master_List_tbl[ARB_ID],0)),""))</f>
        <v/>
      </c>
      <c r="H2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3" s="52" t="str">
        <f>IF(_xlfn.IFNA(INDEX(Spec_Master_List_tbl[CEC_RPS_ID],MATCH(Registration_Tbl[[#This Row],[Facility_Unit_ARB_ID]],Spec_Master_List_tbl[ARB_ID],0)),"")=0,"",_xlfn.IFNA(INDEX(Spec_Master_List_tbl[CEC_RPS_ID],MATCH(Registration_Tbl[[#This Row],[Facility_Unit_ARB_ID]],Spec_Master_List_tbl[ARB_ID],0)),""))</f>
        <v/>
      </c>
      <c r="J23" s="83"/>
      <c r="K23" s="56"/>
      <c r="L23" s="57"/>
      <c r="M2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3" s="63"/>
      <c r="O23" s="59"/>
      <c r="P23" s="57"/>
      <c r="Q23" s="57"/>
      <c r="R23" s="58"/>
      <c r="S2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3" s="70"/>
      <c r="U23" s="70"/>
      <c r="V23" s="70"/>
      <c r="W23" s="56"/>
      <c r="X23" s="57"/>
      <c r="Y23" s="57"/>
      <c r="Z23" s="56"/>
      <c r="AA23" s="57"/>
      <c r="AB23" s="56"/>
      <c r="AC23" s="57"/>
    </row>
    <row r="24" spans="1:29" ht="16" thickBot="1" x14ac:dyDescent="0.4">
      <c r="A24" s="50" t="str">
        <f>IF(ISBLANK(Registration_Tbl[[#This Row],[Facility_Unit_Name]]),"",'EPE Information'!$C$9)</f>
        <v/>
      </c>
      <c r="B24" s="51"/>
      <c r="C24" s="71" t="str">
        <f>_xlfn.IFNA(INDEX(Spec_Master_List_tbl[ARB_ID],MATCH(Registration_Tbl[[#This Row],[Facility_Unit_Name]],Spec_Master_List_tbl[Specified_Import_Name],0)),"")</f>
        <v/>
      </c>
      <c r="D24" s="52" t="str">
        <f>IF(_xlfn.IFNA(INDEX(Spec_Master_List_tbl[Primary Fuel],MATCH(Registration_Tbl[[#This Row],[Facility_Unit_ARB_ID]],Spec_Master_List_tbl[ARB_ID],0)),"")=0,"",_xlfn.IFNA(INDEX(Spec_Master_List_tbl[Primary Fuel],MATCH(Registration_Tbl[[#This Row],[Facility_Unit_ARB_ID]],Spec_Master_List_tbl[ARB_ID],0)),""))</f>
        <v/>
      </c>
      <c r="E24" s="84" t="str">
        <f>IF(_xlfn.IFNA(INDEX(Spec_Master_List_tbl[Cogen],MATCH(Registration_Tbl[[#This Row],[Facility_Unit_ARB_ID]],Spec_Master_List_tbl[ARB_ID],0)),"")=0,"",_xlfn.IFNA(INDEX(Spec_Master_List_tbl[Cogen],MATCH(Registration_Tbl[[#This Row],[Facility_Unit_ARB_ID]],Spec_Master_List_tbl[ARB_ID],0)),""))</f>
        <v/>
      </c>
      <c r="F24" s="72"/>
      <c r="G24" s="52" t="str">
        <f>IF(_xlfn.IFNA(INDEX(Spec_Master_List_tbl[USEPA_GHG_ID],MATCH(Registration_Tbl[[#This Row],[Facility_Unit_ARB_ID]],Spec_Master_List_tbl[ARB_ID],0)),"")=0,"",_xlfn.IFNA(INDEX(Spec_Master_List_tbl[USEPA_GHG_ID],MATCH(Registration_Tbl[[#This Row],[Facility_Unit_ARB_ID]],Spec_Master_List_tbl[ARB_ID],0)),""))</f>
        <v/>
      </c>
      <c r="H2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4" s="52" t="str">
        <f>IF(_xlfn.IFNA(INDEX(Spec_Master_List_tbl[CEC_RPS_ID],MATCH(Registration_Tbl[[#This Row],[Facility_Unit_ARB_ID]],Spec_Master_List_tbl[ARB_ID],0)),"")=0,"",_xlfn.IFNA(INDEX(Spec_Master_List_tbl[CEC_RPS_ID],MATCH(Registration_Tbl[[#This Row],[Facility_Unit_ARB_ID]],Spec_Master_List_tbl[ARB_ID],0)),""))</f>
        <v/>
      </c>
      <c r="J24" s="83"/>
      <c r="K24" s="56"/>
      <c r="L24" s="57"/>
      <c r="M2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4" s="63"/>
      <c r="O24" s="59"/>
      <c r="P24" s="57"/>
      <c r="Q24" s="57"/>
      <c r="R24" s="58"/>
      <c r="S2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4" s="70"/>
      <c r="U24" s="70"/>
      <c r="V24" s="70"/>
      <c r="W24" s="56"/>
      <c r="X24" s="57"/>
      <c r="Y24" s="57"/>
      <c r="Z24" s="56"/>
      <c r="AA24" s="57"/>
      <c r="AB24" s="56"/>
      <c r="AC24" s="57"/>
    </row>
    <row r="25" spans="1:29" ht="16" thickBot="1" x14ac:dyDescent="0.4">
      <c r="A25" s="50" t="str">
        <f>IF(ISBLANK(Registration_Tbl[[#This Row],[Facility_Unit_Name]]),"",'EPE Information'!$C$9)</f>
        <v/>
      </c>
      <c r="B25" s="51"/>
      <c r="C25" s="71" t="str">
        <f>_xlfn.IFNA(INDEX(Spec_Master_List_tbl[ARB_ID],MATCH(Registration_Tbl[[#This Row],[Facility_Unit_Name]],Spec_Master_List_tbl[Specified_Import_Name],0)),"")</f>
        <v/>
      </c>
      <c r="D25" s="52" t="str">
        <f>IF(_xlfn.IFNA(INDEX(Spec_Master_List_tbl[Primary Fuel],MATCH(Registration_Tbl[[#This Row],[Facility_Unit_ARB_ID]],Spec_Master_List_tbl[ARB_ID],0)),"")=0,"",_xlfn.IFNA(INDEX(Spec_Master_List_tbl[Primary Fuel],MATCH(Registration_Tbl[[#This Row],[Facility_Unit_ARB_ID]],Spec_Master_List_tbl[ARB_ID],0)),""))</f>
        <v/>
      </c>
      <c r="E25" s="84" t="str">
        <f>IF(_xlfn.IFNA(INDEX(Spec_Master_List_tbl[Cogen],MATCH(Registration_Tbl[[#This Row],[Facility_Unit_ARB_ID]],Spec_Master_List_tbl[ARB_ID],0)),"")=0,"",_xlfn.IFNA(INDEX(Spec_Master_List_tbl[Cogen],MATCH(Registration_Tbl[[#This Row],[Facility_Unit_ARB_ID]],Spec_Master_List_tbl[ARB_ID],0)),""))</f>
        <v/>
      </c>
      <c r="F25" s="72"/>
      <c r="G25" s="52" t="str">
        <f>IF(_xlfn.IFNA(INDEX(Spec_Master_List_tbl[USEPA_GHG_ID],MATCH(Registration_Tbl[[#This Row],[Facility_Unit_ARB_ID]],Spec_Master_List_tbl[ARB_ID],0)),"")=0,"",_xlfn.IFNA(INDEX(Spec_Master_List_tbl[USEPA_GHG_ID],MATCH(Registration_Tbl[[#This Row],[Facility_Unit_ARB_ID]],Spec_Master_List_tbl[ARB_ID],0)),""))</f>
        <v/>
      </c>
      <c r="H2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5" s="52" t="str">
        <f>IF(_xlfn.IFNA(INDEX(Spec_Master_List_tbl[CEC_RPS_ID],MATCH(Registration_Tbl[[#This Row],[Facility_Unit_ARB_ID]],Spec_Master_List_tbl[ARB_ID],0)),"")=0,"",_xlfn.IFNA(INDEX(Spec_Master_List_tbl[CEC_RPS_ID],MATCH(Registration_Tbl[[#This Row],[Facility_Unit_ARB_ID]],Spec_Master_List_tbl[ARB_ID],0)),""))</f>
        <v/>
      </c>
      <c r="J25" s="83"/>
      <c r="K25" s="56"/>
      <c r="L25" s="57"/>
      <c r="M2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5" s="63"/>
      <c r="O25" s="59"/>
      <c r="P25" s="57"/>
      <c r="Q25" s="57"/>
      <c r="R25" s="58"/>
      <c r="S2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5" s="70"/>
      <c r="U25" s="70"/>
      <c r="V25" s="70"/>
      <c r="W25" s="56"/>
      <c r="X25" s="57"/>
      <c r="Y25" s="57"/>
      <c r="Z25" s="56"/>
      <c r="AA25" s="57"/>
      <c r="AB25" s="56"/>
      <c r="AC25" s="57"/>
    </row>
    <row r="26" spans="1:29" ht="16" thickBot="1" x14ac:dyDescent="0.4">
      <c r="A26" s="50" t="str">
        <f>IF(ISBLANK(Registration_Tbl[[#This Row],[Facility_Unit_Name]]),"",'EPE Information'!$C$9)</f>
        <v/>
      </c>
      <c r="B26" s="51"/>
      <c r="C26" s="71" t="str">
        <f>_xlfn.IFNA(INDEX(Spec_Master_List_tbl[ARB_ID],MATCH(Registration_Tbl[[#This Row],[Facility_Unit_Name]],Spec_Master_List_tbl[Specified_Import_Name],0)),"")</f>
        <v/>
      </c>
      <c r="D26" s="52" t="str">
        <f>IF(_xlfn.IFNA(INDEX(Spec_Master_List_tbl[Primary Fuel],MATCH(Registration_Tbl[[#This Row],[Facility_Unit_ARB_ID]],Spec_Master_List_tbl[ARB_ID],0)),"")=0,"",_xlfn.IFNA(INDEX(Spec_Master_List_tbl[Primary Fuel],MATCH(Registration_Tbl[[#This Row],[Facility_Unit_ARB_ID]],Spec_Master_List_tbl[ARB_ID],0)),""))</f>
        <v/>
      </c>
      <c r="E26" s="84" t="str">
        <f>IF(_xlfn.IFNA(INDEX(Spec_Master_List_tbl[Cogen],MATCH(Registration_Tbl[[#This Row],[Facility_Unit_ARB_ID]],Spec_Master_List_tbl[ARB_ID],0)),"")=0,"",_xlfn.IFNA(INDEX(Spec_Master_List_tbl[Cogen],MATCH(Registration_Tbl[[#This Row],[Facility_Unit_ARB_ID]],Spec_Master_List_tbl[ARB_ID],0)),""))</f>
        <v/>
      </c>
      <c r="F26" s="72"/>
      <c r="G26" s="52" t="str">
        <f>IF(_xlfn.IFNA(INDEX(Spec_Master_List_tbl[USEPA_GHG_ID],MATCH(Registration_Tbl[[#This Row],[Facility_Unit_ARB_ID]],Spec_Master_List_tbl[ARB_ID],0)),"")=0,"",_xlfn.IFNA(INDEX(Spec_Master_List_tbl[USEPA_GHG_ID],MATCH(Registration_Tbl[[#This Row],[Facility_Unit_ARB_ID]],Spec_Master_List_tbl[ARB_ID],0)),""))</f>
        <v/>
      </c>
      <c r="H2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6" s="52" t="str">
        <f>IF(_xlfn.IFNA(INDEX(Spec_Master_List_tbl[CEC_RPS_ID],MATCH(Registration_Tbl[[#This Row],[Facility_Unit_ARB_ID]],Spec_Master_List_tbl[ARB_ID],0)),"")=0,"",_xlfn.IFNA(INDEX(Spec_Master_List_tbl[CEC_RPS_ID],MATCH(Registration_Tbl[[#This Row],[Facility_Unit_ARB_ID]],Spec_Master_List_tbl[ARB_ID],0)),""))</f>
        <v/>
      </c>
      <c r="J26" s="83"/>
      <c r="K26" s="56"/>
      <c r="L26" s="57"/>
      <c r="M2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6" s="63"/>
      <c r="O26" s="59"/>
      <c r="P26" s="57"/>
      <c r="Q26" s="57"/>
      <c r="R26" s="58"/>
      <c r="S2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6" s="70"/>
      <c r="U26" s="70"/>
      <c r="V26" s="70"/>
      <c r="W26" s="56"/>
      <c r="X26" s="57"/>
      <c r="Y26" s="57"/>
      <c r="Z26" s="56"/>
      <c r="AA26" s="57"/>
      <c r="AB26" s="56"/>
      <c r="AC26" s="57"/>
    </row>
    <row r="27" spans="1:29" ht="16" thickBot="1" x14ac:dyDescent="0.4">
      <c r="A27" s="50" t="str">
        <f>IF(ISBLANK(Registration_Tbl[[#This Row],[Facility_Unit_Name]]),"",'EPE Information'!$C$9)</f>
        <v/>
      </c>
      <c r="B27" s="51"/>
      <c r="C27" s="71" t="str">
        <f>_xlfn.IFNA(INDEX(Spec_Master_List_tbl[ARB_ID],MATCH(Registration_Tbl[[#This Row],[Facility_Unit_Name]],Spec_Master_List_tbl[Specified_Import_Name],0)),"")</f>
        <v/>
      </c>
      <c r="D27" s="52" t="str">
        <f>IF(_xlfn.IFNA(INDEX(Spec_Master_List_tbl[Primary Fuel],MATCH(Registration_Tbl[[#This Row],[Facility_Unit_ARB_ID]],Spec_Master_List_tbl[ARB_ID],0)),"")=0,"",_xlfn.IFNA(INDEX(Spec_Master_List_tbl[Primary Fuel],MATCH(Registration_Tbl[[#This Row],[Facility_Unit_ARB_ID]],Spec_Master_List_tbl[ARB_ID],0)),""))</f>
        <v/>
      </c>
      <c r="E27" s="84" t="str">
        <f>IF(_xlfn.IFNA(INDEX(Spec_Master_List_tbl[Cogen],MATCH(Registration_Tbl[[#This Row],[Facility_Unit_ARB_ID]],Spec_Master_List_tbl[ARB_ID],0)),"")=0,"",_xlfn.IFNA(INDEX(Spec_Master_List_tbl[Cogen],MATCH(Registration_Tbl[[#This Row],[Facility_Unit_ARB_ID]],Spec_Master_List_tbl[ARB_ID],0)),""))</f>
        <v/>
      </c>
      <c r="F27" s="72"/>
      <c r="G27" s="52" t="str">
        <f>IF(_xlfn.IFNA(INDEX(Spec_Master_List_tbl[USEPA_GHG_ID],MATCH(Registration_Tbl[[#This Row],[Facility_Unit_ARB_ID]],Spec_Master_List_tbl[ARB_ID],0)),"")=0,"",_xlfn.IFNA(INDEX(Spec_Master_List_tbl[USEPA_GHG_ID],MATCH(Registration_Tbl[[#This Row],[Facility_Unit_ARB_ID]],Spec_Master_List_tbl[ARB_ID],0)),""))</f>
        <v/>
      </c>
      <c r="H2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7" s="52" t="str">
        <f>IF(_xlfn.IFNA(INDEX(Spec_Master_List_tbl[CEC_RPS_ID],MATCH(Registration_Tbl[[#This Row],[Facility_Unit_ARB_ID]],Spec_Master_List_tbl[ARB_ID],0)),"")=0,"",_xlfn.IFNA(INDEX(Spec_Master_List_tbl[CEC_RPS_ID],MATCH(Registration_Tbl[[#This Row],[Facility_Unit_ARB_ID]],Spec_Master_List_tbl[ARB_ID],0)),""))</f>
        <v/>
      </c>
      <c r="J27" s="83"/>
      <c r="K27" s="56"/>
      <c r="L27" s="57"/>
      <c r="M2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7" s="63"/>
      <c r="O27" s="59"/>
      <c r="P27" s="57"/>
      <c r="Q27" s="57"/>
      <c r="R27" s="58"/>
      <c r="S2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7" s="70"/>
      <c r="U27" s="70"/>
      <c r="V27" s="70"/>
      <c r="W27" s="56"/>
      <c r="X27" s="57"/>
      <c r="Y27" s="57"/>
      <c r="Z27" s="56"/>
      <c r="AA27" s="57"/>
      <c r="AB27" s="56"/>
      <c r="AC27" s="57"/>
    </row>
    <row r="28" spans="1:29" ht="16" thickBot="1" x14ac:dyDescent="0.4">
      <c r="A28" s="50" t="str">
        <f>IF(ISBLANK(Registration_Tbl[[#This Row],[Facility_Unit_Name]]),"",'EPE Information'!$C$9)</f>
        <v/>
      </c>
      <c r="B28" s="51"/>
      <c r="C28" s="71" t="str">
        <f>_xlfn.IFNA(INDEX(Spec_Master_List_tbl[ARB_ID],MATCH(Registration_Tbl[[#This Row],[Facility_Unit_Name]],Spec_Master_List_tbl[Specified_Import_Name],0)),"")</f>
        <v/>
      </c>
      <c r="D28" s="52" t="str">
        <f>IF(_xlfn.IFNA(INDEX(Spec_Master_List_tbl[Primary Fuel],MATCH(Registration_Tbl[[#This Row],[Facility_Unit_ARB_ID]],Spec_Master_List_tbl[ARB_ID],0)),"")=0,"",_xlfn.IFNA(INDEX(Spec_Master_List_tbl[Primary Fuel],MATCH(Registration_Tbl[[#This Row],[Facility_Unit_ARB_ID]],Spec_Master_List_tbl[ARB_ID],0)),""))</f>
        <v/>
      </c>
      <c r="E28" s="84" t="str">
        <f>IF(_xlfn.IFNA(INDEX(Spec_Master_List_tbl[Cogen],MATCH(Registration_Tbl[[#This Row],[Facility_Unit_ARB_ID]],Spec_Master_List_tbl[ARB_ID],0)),"")=0,"",_xlfn.IFNA(INDEX(Spec_Master_List_tbl[Cogen],MATCH(Registration_Tbl[[#This Row],[Facility_Unit_ARB_ID]],Spec_Master_List_tbl[ARB_ID],0)),""))</f>
        <v/>
      </c>
      <c r="F28" s="72"/>
      <c r="G28" s="52" t="str">
        <f>IF(_xlfn.IFNA(INDEX(Spec_Master_List_tbl[USEPA_GHG_ID],MATCH(Registration_Tbl[[#This Row],[Facility_Unit_ARB_ID]],Spec_Master_List_tbl[ARB_ID],0)),"")=0,"",_xlfn.IFNA(INDEX(Spec_Master_List_tbl[USEPA_GHG_ID],MATCH(Registration_Tbl[[#This Row],[Facility_Unit_ARB_ID]],Spec_Master_List_tbl[ARB_ID],0)),""))</f>
        <v/>
      </c>
      <c r="H2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8" s="52" t="str">
        <f>IF(_xlfn.IFNA(INDEX(Spec_Master_List_tbl[CEC_RPS_ID],MATCH(Registration_Tbl[[#This Row],[Facility_Unit_ARB_ID]],Spec_Master_List_tbl[ARB_ID],0)),"")=0,"",_xlfn.IFNA(INDEX(Spec_Master_List_tbl[CEC_RPS_ID],MATCH(Registration_Tbl[[#This Row],[Facility_Unit_ARB_ID]],Spec_Master_List_tbl[ARB_ID],0)),""))</f>
        <v/>
      </c>
      <c r="J28" s="83"/>
      <c r="K28" s="56"/>
      <c r="L28" s="57"/>
      <c r="M2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8" s="63"/>
      <c r="O28" s="59"/>
      <c r="P28" s="57"/>
      <c r="Q28" s="57"/>
      <c r="R28" s="58"/>
      <c r="S2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8" s="70"/>
      <c r="U28" s="70"/>
      <c r="V28" s="70"/>
      <c r="W28" s="56"/>
      <c r="X28" s="57"/>
      <c r="Y28" s="57"/>
      <c r="Z28" s="56"/>
      <c r="AA28" s="57"/>
      <c r="AB28" s="56"/>
      <c r="AC28" s="57"/>
    </row>
    <row r="29" spans="1:29" ht="16" thickBot="1" x14ac:dyDescent="0.4">
      <c r="A29" s="50" t="str">
        <f>IF(ISBLANK(Registration_Tbl[[#This Row],[Facility_Unit_Name]]),"",'EPE Information'!$C$9)</f>
        <v/>
      </c>
      <c r="B29" s="51"/>
      <c r="C29" s="71" t="str">
        <f>_xlfn.IFNA(INDEX(Spec_Master_List_tbl[ARB_ID],MATCH(Registration_Tbl[[#This Row],[Facility_Unit_Name]],Spec_Master_List_tbl[Specified_Import_Name],0)),"")</f>
        <v/>
      </c>
      <c r="D29" s="52" t="str">
        <f>IF(_xlfn.IFNA(INDEX(Spec_Master_List_tbl[Primary Fuel],MATCH(Registration_Tbl[[#This Row],[Facility_Unit_ARB_ID]],Spec_Master_List_tbl[ARB_ID],0)),"")=0,"",_xlfn.IFNA(INDEX(Spec_Master_List_tbl[Primary Fuel],MATCH(Registration_Tbl[[#This Row],[Facility_Unit_ARB_ID]],Spec_Master_List_tbl[ARB_ID],0)),""))</f>
        <v/>
      </c>
      <c r="E29" s="84" t="str">
        <f>IF(_xlfn.IFNA(INDEX(Spec_Master_List_tbl[Cogen],MATCH(Registration_Tbl[[#This Row],[Facility_Unit_ARB_ID]],Spec_Master_List_tbl[ARB_ID],0)),"")=0,"",_xlfn.IFNA(INDEX(Spec_Master_List_tbl[Cogen],MATCH(Registration_Tbl[[#This Row],[Facility_Unit_ARB_ID]],Spec_Master_List_tbl[ARB_ID],0)),""))</f>
        <v/>
      </c>
      <c r="F29" s="72"/>
      <c r="G29" s="52" t="str">
        <f>IF(_xlfn.IFNA(INDEX(Spec_Master_List_tbl[USEPA_GHG_ID],MATCH(Registration_Tbl[[#This Row],[Facility_Unit_ARB_ID]],Spec_Master_List_tbl[ARB_ID],0)),"")=0,"",_xlfn.IFNA(INDEX(Spec_Master_List_tbl[USEPA_GHG_ID],MATCH(Registration_Tbl[[#This Row],[Facility_Unit_ARB_ID]],Spec_Master_List_tbl[ARB_ID],0)),""))</f>
        <v/>
      </c>
      <c r="H2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9" s="52" t="str">
        <f>IF(_xlfn.IFNA(INDEX(Spec_Master_List_tbl[CEC_RPS_ID],MATCH(Registration_Tbl[[#This Row],[Facility_Unit_ARB_ID]],Spec_Master_List_tbl[ARB_ID],0)),"")=0,"",_xlfn.IFNA(INDEX(Spec_Master_List_tbl[CEC_RPS_ID],MATCH(Registration_Tbl[[#This Row],[Facility_Unit_ARB_ID]],Spec_Master_List_tbl[ARB_ID],0)),""))</f>
        <v/>
      </c>
      <c r="J29" s="83"/>
      <c r="K29" s="56"/>
      <c r="L29" s="57"/>
      <c r="M2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9" s="63"/>
      <c r="O29" s="59"/>
      <c r="P29" s="57"/>
      <c r="Q29" s="57"/>
      <c r="R29" s="58"/>
      <c r="S2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9" s="70"/>
      <c r="U29" s="70"/>
      <c r="V29" s="70"/>
      <c r="W29" s="56"/>
      <c r="X29" s="57"/>
      <c r="Y29" s="57"/>
      <c r="Z29" s="56"/>
      <c r="AA29" s="57"/>
      <c r="AB29" s="56"/>
      <c r="AC29" s="57"/>
    </row>
    <row r="30" spans="1:29" ht="16" thickBot="1" x14ac:dyDescent="0.4">
      <c r="A30" s="50" t="str">
        <f>IF(ISBLANK(Registration_Tbl[[#This Row],[Facility_Unit_Name]]),"",'EPE Information'!$C$9)</f>
        <v/>
      </c>
      <c r="B30" s="51"/>
      <c r="C30" s="71" t="str">
        <f>_xlfn.IFNA(INDEX(Spec_Master_List_tbl[ARB_ID],MATCH(Registration_Tbl[[#This Row],[Facility_Unit_Name]],Spec_Master_List_tbl[Specified_Import_Name],0)),"")</f>
        <v/>
      </c>
      <c r="D30" s="52" t="str">
        <f>IF(_xlfn.IFNA(INDEX(Spec_Master_List_tbl[Primary Fuel],MATCH(Registration_Tbl[[#This Row],[Facility_Unit_ARB_ID]],Spec_Master_List_tbl[ARB_ID],0)),"")=0,"",_xlfn.IFNA(INDEX(Spec_Master_List_tbl[Primary Fuel],MATCH(Registration_Tbl[[#This Row],[Facility_Unit_ARB_ID]],Spec_Master_List_tbl[ARB_ID],0)),""))</f>
        <v/>
      </c>
      <c r="E30" s="84" t="str">
        <f>IF(_xlfn.IFNA(INDEX(Spec_Master_List_tbl[Cogen],MATCH(Registration_Tbl[[#This Row],[Facility_Unit_ARB_ID]],Spec_Master_List_tbl[ARB_ID],0)),"")=0,"",_xlfn.IFNA(INDEX(Spec_Master_List_tbl[Cogen],MATCH(Registration_Tbl[[#This Row],[Facility_Unit_ARB_ID]],Spec_Master_List_tbl[ARB_ID],0)),""))</f>
        <v/>
      </c>
      <c r="F30" s="72"/>
      <c r="G30" s="52" t="str">
        <f>IF(_xlfn.IFNA(INDEX(Spec_Master_List_tbl[USEPA_GHG_ID],MATCH(Registration_Tbl[[#This Row],[Facility_Unit_ARB_ID]],Spec_Master_List_tbl[ARB_ID],0)),"")=0,"",_xlfn.IFNA(INDEX(Spec_Master_List_tbl[USEPA_GHG_ID],MATCH(Registration_Tbl[[#This Row],[Facility_Unit_ARB_ID]],Spec_Master_List_tbl[ARB_ID],0)),""))</f>
        <v/>
      </c>
      <c r="H3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0" s="52" t="str">
        <f>IF(_xlfn.IFNA(INDEX(Spec_Master_List_tbl[CEC_RPS_ID],MATCH(Registration_Tbl[[#This Row],[Facility_Unit_ARB_ID]],Spec_Master_List_tbl[ARB_ID],0)),"")=0,"",_xlfn.IFNA(INDEX(Spec_Master_List_tbl[CEC_RPS_ID],MATCH(Registration_Tbl[[#This Row],[Facility_Unit_ARB_ID]],Spec_Master_List_tbl[ARB_ID],0)),""))</f>
        <v/>
      </c>
      <c r="J30" s="83"/>
      <c r="K30" s="56"/>
      <c r="L30" s="57"/>
      <c r="M3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0" s="63"/>
      <c r="O30" s="59"/>
      <c r="P30" s="57"/>
      <c r="Q30" s="57"/>
      <c r="R30" s="58"/>
      <c r="S3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0" s="70"/>
      <c r="U30" s="70"/>
      <c r="V30" s="70"/>
      <c r="W30" s="56"/>
      <c r="X30" s="57"/>
      <c r="Y30" s="57"/>
      <c r="Z30" s="56"/>
      <c r="AA30" s="57"/>
      <c r="AB30" s="56"/>
      <c r="AC30" s="57"/>
    </row>
    <row r="31" spans="1:29" ht="16" thickBot="1" x14ac:dyDescent="0.4">
      <c r="A31" s="50" t="str">
        <f>IF(ISBLANK(Registration_Tbl[[#This Row],[Facility_Unit_Name]]),"",'EPE Information'!$C$9)</f>
        <v/>
      </c>
      <c r="B31" s="51"/>
      <c r="C31" s="71" t="str">
        <f>_xlfn.IFNA(INDEX(Spec_Master_List_tbl[ARB_ID],MATCH(Registration_Tbl[[#This Row],[Facility_Unit_Name]],Spec_Master_List_tbl[Specified_Import_Name],0)),"")</f>
        <v/>
      </c>
      <c r="D31" s="52" t="str">
        <f>IF(_xlfn.IFNA(INDEX(Spec_Master_List_tbl[Primary Fuel],MATCH(Registration_Tbl[[#This Row],[Facility_Unit_ARB_ID]],Spec_Master_List_tbl[ARB_ID],0)),"")=0,"",_xlfn.IFNA(INDEX(Spec_Master_List_tbl[Primary Fuel],MATCH(Registration_Tbl[[#This Row],[Facility_Unit_ARB_ID]],Spec_Master_List_tbl[ARB_ID],0)),""))</f>
        <v/>
      </c>
      <c r="E31" s="84" t="str">
        <f>IF(_xlfn.IFNA(INDEX(Spec_Master_List_tbl[Cogen],MATCH(Registration_Tbl[[#This Row],[Facility_Unit_ARB_ID]],Spec_Master_List_tbl[ARB_ID],0)),"")=0,"",_xlfn.IFNA(INDEX(Spec_Master_List_tbl[Cogen],MATCH(Registration_Tbl[[#This Row],[Facility_Unit_ARB_ID]],Spec_Master_List_tbl[ARB_ID],0)),""))</f>
        <v/>
      </c>
      <c r="F31" s="72"/>
      <c r="G31" s="52" t="str">
        <f>IF(_xlfn.IFNA(INDEX(Spec_Master_List_tbl[USEPA_GHG_ID],MATCH(Registration_Tbl[[#This Row],[Facility_Unit_ARB_ID]],Spec_Master_List_tbl[ARB_ID],0)),"")=0,"",_xlfn.IFNA(INDEX(Spec_Master_List_tbl[USEPA_GHG_ID],MATCH(Registration_Tbl[[#This Row],[Facility_Unit_ARB_ID]],Spec_Master_List_tbl[ARB_ID],0)),""))</f>
        <v/>
      </c>
      <c r="H3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1" s="52" t="str">
        <f>IF(_xlfn.IFNA(INDEX(Spec_Master_List_tbl[CEC_RPS_ID],MATCH(Registration_Tbl[[#This Row],[Facility_Unit_ARB_ID]],Spec_Master_List_tbl[ARB_ID],0)),"")=0,"",_xlfn.IFNA(INDEX(Spec_Master_List_tbl[CEC_RPS_ID],MATCH(Registration_Tbl[[#This Row],[Facility_Unit_ARB_ID]],Spec_Master_List_tbl[ARB_ID],0)),""))</f>
        <v/>
      </c>
      <c r="J31" s="83"/>
      <c r="K31" s="56"/>
      <c r="L31" s="57"/>
      <c r="M3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1" s="63"/>
      <c r="O31" s="59"/>
      <c r="P31" s="57"/>
      <c r="Q31" s="57"/>
      <c r="R31" s="58"/>
      <c r="S3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1" s="70"/>
      <c r="U31" s="70"/>
      <c r="V31" s="70"/>
      <c r="W31" s="56"/>
      <c r="X31" s="57"/>
      <c r="Y31" s="57"/>
      <c r="Z31" s="56"/>
      <c r="AA31" s="57"/>
      <c r="AB31" s="56"/>
      <c r="AC31" s="57"/>
    </row>
    <row r="32" spans="1:29" ht="16" thickBot="1" x14ac:dyDescent="0.4">
      <c r="A32" s="50" t="str">
        <f>IF(ISBLANK(Registration_Tbl[[#This Row],[Facility_Unit_Name]]),"",'EPE Information'!$C$9)</f>
        <v/>
      </c>
      <c r="B32" s="51"/>
      <c r="C32" s="71" t="str">
        <f>_xlfn.IFNA(INDEX(Spec_Master_List_tbl[ARB_ID],MATCH(Registration_Tbl[[#This Row],[Facility_Unit_Name]],Spec_Master_List_tbl[Specified_Import_Name],0)),"")</f>
        <v/>
      </c>
      <c r="D32" s="52" t="str">
        <f>IF(_xlfn.IFNA(INDEX(Spec_Master_List_tbl[Primary Fuel],MATCH(Registration_Tbl[[#This Row],[Facility_Unit_ARB_ID]],Spec_Master_List_tbl[ARB_ID],0)),"")=0,"",_xlfn.IFNA(INDEX(Spec_Master_List_tbl[Primary Fuel],MATCH(Registration_Tbl[[#This Row],[Facility_Unit_ARB_ID]],Spec_Master_List_tbl[ARB_ID],0)),""))</f>
        <v/>
      </c>
      <c r="E32" s="84" t="str">
        <f>IF(_xlfn.IFNA(INDEX(Spec_Master_List_tbl[Cogen],MATCH(Registration_Tbl[[#This Row],[Facility_Unit_ARB_ID]],Spec_Master_List_tbl[ARB_ID],0)),"")=0,"",_xlfn.IFNA(INDEX(Spec_Master_List_tbl[Cogen],MATCH(Registration_Tbl[[#This Row],[Facility_Unit_ARB_ID]],Spec_Master_List_tbl[ARB_ID],0)),""))</f>
        <v/>
      </c>
      <c r="F32" s="72"/>
      <c r="G32" s="52" t="str">
        <f>IF(_xlfn.IFNA(INDEX(Spec_Master_List_tbl[USEPA_GHG_ID],MATCH(Registration_Tbl[[#This Row],[Facility_Unit_ARB_ID]],Spec_Master_List_tbl[ARB_ID],0)),"")=0,"",_xlfn.IFNA(INDEX(Spec_Master_List_tbl[USEPA_GHG_ID],MATCH(Registration_Tbl[[#This Row],[Facility_Unit_ARB_ID]],Spec_Master_List_tbl[ARB_ID],0)),""))</f>
        <v/>
      </c>
      <c r="H3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2" s="52" t="str">
        <f>IF(_xlfn.IFNA(INDEX(Spec_Master_List_tbl[CEC_RPS_ID],MATCH(Registration_Tbl[[#This Row],[Facility_Unit_ARB_ID]],Spec_Master_List_tbl[ARB_ID],0)),"")=0,"",_xlfn.IFNA(INDEX(Spec_Master_List_tbl[CEC_RPS_ID],MATCH(Registration_Tbl[[#This Row],[Facility_Unit_ARB_ID]],Spec_Master_List_tbl[ARB_ID],0)),""))</f>
        <v/>
      </c>
      <c r="J32" s="83"/>
      <c r="K32" s="56"/>
      <c r="L32" s="57"/>
      <c r="M3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2" s="63"/>
      <c r="O32" s="59"/>
      <c r="P32" s="57"/>
      <c r="Q32" s="57"/>
      <c r="R32" s="58"/>
      <c r="S3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2" s="70"/>
      <c r="U32" s="70"/>
      <c r="V32" s="70"/>
      <c r="W32" s="56"/>
      <c r="X32" s="57"/>
      <c r="Y32" s="57"/>
      <c r="Z32" s="56"/>
      <c r="AA32" s="57"/>
      <c r="AB32" s="56"/>
      <c r="AC32" s="57"/>
    </row>
    <row r="33" spans="1:29" ht="16" thickBot="1" x14ac:dyDescent="0.4">
      <c r="A33" s="50" t="str">
        <f>IF(ISBLANK(Registration_Tbl[[#This Row],[Facility_Unit_Name]]),"",'EPE Information'!$C$9)</f>
        <v/>
      </c>
      <c r="B33" s="51"/>
      <c r="C33" s="71" t="str">
        <f>_xlfn.IFNA(INDEX(Spec_Master_List_tbl[ARB_ID],MATCH(Registration_Tbl[[#This Row],[Facility_Unit_Name]],Spec_Master_List_tbl[Specified_Import_Name],0)),"")</f>
        <v/>
      </c>
      <c r="D33" s="52" t="str">
        <f>IF(_xlfn.IFNA(INDEX(Spec_Master_List_tbl[Primary Fuel],MATCH(Registration_Tbl[[#This Row],[Facility_Unit_ARB_ID]],Spec_Master_List_tbl[ARB_ID],0)),"")=0,"",_xlfn.IFNA(INDEX(Spec_Master_List_tbl[Primary Fuel],MATCH(Registration_Tbl[[#This Row],[Facility_Unit_ARB_ID]],Spec_Master_List_tbl[ARB_ID],0)),""))</f>
        <v/>
      </c>
      <c r="E33" s="84" t="str">
        <f>IF(_xlfn.IFNA(INDEX(Spec_Master_List_tbl[Cogen],MATCH(Registration_Tbl[[#This Row],[Facility_Unit_ARB_ID]],Spec_Master_List_tbl[ARB_ID],0)),"")=0,"",_xlfn.IFNA(INDEX(Spec_Master_List_tbl[Cogen],MATCH(Registration_Tbl[[#This Row],[Facility_Unit_ARB_ID]],Spec_Master_List_tbl[ARB_ID],0)),""))</f>
        <v/>
      </c>
      <c r="F33" s="72"/>
      <c r="G33" s="52" t="str">
        <f>IF(_xlfn.IFNA(INDEX(Spec_Master_List_tbl[USEPA_GHG_ID],MATCH(Registration_Tbl[[#This Row],[Facility_Unit_ARB_ID]],Spec_Master_List_tbl[ARB_ID],0)),"")=0,"",_xlfn.IFNA(INDEX(Spec_Master_List_tbl[USEPA_GHG_ID],MATCH(Registration_Tbl[[#This Row],[Facility_Unit_ARB_ID]],Spec_Master_List_tbl[ARB_ID],0)),""))</f>
        <v/>
      </c>
      <c r="H3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3" s="52" t="str">
        <f>IF(_xlfn.IFNA(INDEX(Spec_Master_List_tbl[CEC_RPS_ID],MATCH(Registration_Tbl[[#This Row],[Facility_Unit_ARB_ID]],Spec_Master_List_tbl[ARB_ID],0)),"")=0,"",_xlfn.IFNA(INDEX(Spec_Master_List_tbl[CEC_RPS_ID],MATCH(Registration_Tbl[[#This Row],[Facility_Unit_ARB_ID]],Spec_Master_List_tbl[ARB_ID],0)),""))</f>
        <v/>
      </c>
      <c r="J33" s="83"/>
      <c r="K33" s="56"/>
      <c r="L33" s="57"/>
      <c r="M3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3" s="63"/>
      <c r="O33" s="59"/>
      <c r="P33" s="57"/>
      <c r="Q33" s="57"/>
      <c r="R33" s="58"/>
      <c r="S3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3" s="70"/>
      <c r="U33" s="70"/>
      <c r="V33" s="70"/>
      <c r="W33" s="56"/>
      <c r="X33" s="57"/>
      <c r="Y33" s="57"/>
      <c r="Z33" s="56"/>
      <c r="AA33" s="57"/>
      <c r="AB33" s="56"/>
      <c r="AC33" s="57"/>
    </row>
    <row r="34" spans="1:29" ht="16" thickBot="1" x14ac:dyDescent="0.4">
      <c r="A34" s="50" t="str">
        <f>IF(ISBLANK(Registration_Tbl[[#This Row],[Facility_Unit_Name]]),"",'EPE Information'!$C$9)</f>
        <v/>
      </c>
      <c r="B34" s="51"/>
      <c r="C34" s="71" t="str">
        <f>_xlfn.IFNA(INDEX(Spec_Master_List_tbl[ARB_ID],MATCH(Registration_Tbl[[#This Row],[Facility_Unit_Name]],Spec_Master_List_tbl[Specified_Import_Name],0)),"")</f>
        <v/>
      </c>
      <c r="D34" s="52" t="str">
        <f>IF(_xlfn.IFNA(INDEX(Spec_Master_List_tbl[Primary Fuel],MATCH(Registration_Tbl[[#This Row],[Facility_Unit_ARB_ID]],Spec_Master_List_tbl[ARB_ID],0)),"")=0,"",_xlfn.IFNA(INDEX(Spec_Master_List_tbl[Primary Fuel],MATCH(Registration_Tbl[[#This Row],[Facility_Unit_ARB_ID]],Spec_Master_List_tbl[ARB_ID],0)),""))</f>
        <v/>
      </c>
      <c r="E34" s="84" t="str">
        <f>IF(_xlfn.IFNA(INDEX(Spec_Master_List_tbl[Cogen],MATCH(Registration_Tbl[[#This Row],[Facility_Unit_ARB_ID]],Spec_Master_List_tbl[ARB_ID],0)),"")=0,"",_xlfn.IFNA(INDEX(Spec_Master_List_tbl[Cogen],MATCH(Registration_Tbl[[#This Row],[Facility_Unit_ARB_ID]],Spec_Master_List_tbl[ARB_ID],0)),""))</f>
        <v/>
      </c>
      <c r="F34" s="72"/>
      <c r="G34" s="52" t="str">
        <f>IF(_xlfn.IFNA(INDEX(Spec_Master_List_tbl[USEPA_GHG_ID],MATCH(Registration_Tbl[[#This Row],[Facility_Unit_ARB_ID]],Spec_Master_List_tbl[ARB_ID],0)),"")=0,"",_xlfn.IFNA(INDEX(Spec_Master_List_tbl[USEPA_GHG_ID],MATCH(Registration_Tbl[[#This Row],[Facility_Unit_ARB_ID]],Spec_Master_List_tbl[ARB_ID],0)),""))</f>
        <v/>
      </c>
      <c r="H3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4" s="52" t="str">
        <f>IF(_xlfn.IFNA(INDEX(Spec_Master_List_tbl[CEC_RPS_ID],MATCH(Registration_Tbl[[#This Row],[Facility_Unit_ARB_ID]],Spec_Master_List_tbl[ARB_ID],0)),"")=0,"",_xlfn.IFNA(INDEX(Spec_Master_List_tbl[CEC_RPS_ID],MATCH(Registration_Tbl[[#This Row],[Facility_Unit_ARB_ID]],Spec_Master_List_tbl[ARB_ID],0)),""))</f>
        <v/>
      </c>
      <c r="J34" s="83"/>
      <c r="K34" s="56"/>
      <c r="L34" s="57"/>
      <c r="M3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4" s="63"/>
      <c r="O34" s="59"/>
      <c r="P34" s="57"/>
      <c r="Q34" s="57"/>
      <c r="R34" s="58"/>
      <c r="S3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4" s="70"/>
      <c r="U34" s="70"/>
      <c r="V34" s="70"/>
      <c r="W34" s="56"/>
      <c r="X34" s="57"/>
      <c r="Y34" s="57"/>
      <c r="Z34" s="56"/>
      <c r="AA34" s="57"/>
      <c r="AB34" s="56"/>
      <c r="AC34" s="57"/>
    </row>
    <row r="35" spans="1:29" ht="16" thickBot="1" x14ac:dyDescent="0.4">
      <c r="A35" s="50" t="str">
        <f>IF(ISBLANK(Registration_Tbl[[#This Row],[Facility_Unit_Name]]),"",'EPE Information'!$C$9)</f>
        <v/>
      </c>
      <c r="B35" s="51"/>
      <c r="C35" s="71" t="str">
        <f>_xlfn.IFNA(INDEX(Spec_Master_List_tbl[ARB_ID],MATCH(Registration_Tbl[[#This Row],[Facility_Unit_Name]],Spec_Master_List_tbl[Specified_Import_Name],0)),"")</f>
        <v/>
      </c>
      <c r="D35" s="52" t="str">
        <f>IF(_xlfn.IFNA(INDEX(Spec_Master_List_tbl[Primary Fuel],MATCH(Registration_Tbl[[#This Row],[Facility_Unit_ARB_ID]],Spec_Master_List_tbl[ARB_ID],0)),"")=0,"",_xlfn.IFNA(INDEX(Spec_Master_List_tbl[Primary Fuel],MATCH(Registration_Tbl[[#This Row],[Facility_Unit_ARB_ID]],Spec_Master_List_tbl[ARB_ID],0)),""))</f>
        <v/>
      </c>
      <c r="E35" s="84" t="str">
        <f>IF(_xlfn.IFNA(INDEX(Spec_Master_List_tbl[Cogen],MATCH(Registration_Tbl[[#This Row],[Facility_Unit_ARB_ID]],Spec_Master_List_tbl[ARB_ID],0)),"")=0,"",_xlfn.IFNA(INDEX(Spec_Master_List_tbl[Cogen],MATCH(Registration_Tbl[[#This Row],[Facility_Unit_ARB_ID]],Spec_Master_List_tbl[ARB_ID],0)),""))</f>
        <v/>
      </c>
      <c r="F35" s="72"/>
      <c r="G35" s="52" t="str">
        <f>IF(_xlfn.IFNA(INDEX(Spec_Master_List_tbl[USEPA_GHG_ID],MATCH(Registration_Tbl[[#This Row],[Facility_Unit_ARB_ID]],Spec_Master_List_tbl[ARB_ID],0)),"")=0,"",_xlfn.IFNA(INDEX(Spec_Master_List_tbl[USEPA_GHG_ID],MATCH(Registration_Tbl[[#This Row],[Facility_Unit_ARB_ID]],Spec_Master_List_tbl[ARB_ID],0)),""))</f>
        <v/>
      </c>
      <c r="H3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5" s="52" t="str">
        <f>IF(_xlfn.IFNA(INDEX(Spec_Master_List_tbl[CEC_RPS_ID],MATCH(Registration_Tbl[[#This Row],[Facility_Unit_ARB_ID]],Spec_Master_List_tbl[ARB_ID],0)),"")=0,"",_xlfn.IFNA(INDEX(Spec_Master_List_tbl[CEC_RPS_ID],MATCH(Registration_Tbl[[#This Row],[Facility_Unit_ARB_ID]],Spec_Master_List_tbl[ARB_ID],0)),""))</f>
        <v/>
      </c>
      <c r="J35" s="83"/>
      <c r="K35" s="56"/>
      <c r="L35" s="57"/>
      <c r="M3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5" s="63"/>
      <c r="O35" s="59"/>
      <c r="P35" s="57"/>
      <c r="Q35" s="57"/>
      <c r="R35" s="58"/>
      <c r="S3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5" s="70"/>
      <c r="U35" s="70"/>
      <c r="V35" s="70"/>
      <c r="W35" s="56"/>
      <c r="X35" s="57"/>
      <c r="Y35" s="57"/>
      <c r="Z35" s="56"/>
      <c r="AA35" s="57"/>
      <c r="AB35" s="56"/>
      <c r="AC35" s="57"/>
    </row>
    <row r="36" spans="1:29" ht="16" thickBot="1" x14ac:dyDescent="0.4">
      <c r="A36" s="50" t="str">
        <f>IF(ISBLANK(Registration_Tbl[[#This Row],[Facility_Unit_Name]]),"",'EPE Information'!$C$9)</f>
        <v/>
      </c>
      <c r="B36" s="51"/>
      <c r="C36" s="71" t="str">
        <f>_xlfn.IFNA(INDEX(Spec_Master_List_tbl[ARB_ID],MATCH(Registration_Tbl[[#This Row],[Facility_Unit_Name]],Spec_Master_List_tbl[Specified_Import_Name],0)),"")</f>
        <v/>
      </c>
      <c r="D36" s="52" t="str">
        <f>IF(_xlfn.IFNA(INDEX(Spec_Master_List_tbl[Primary Fuel],MATCH(Registration_Tbl[[#This Row],[Facility_Unit_ARB_ID]],Spec_Master_List_tbl[ARB_ID],0)),"")=0,"",_xlfn.IFNA(INDEX(Spec_Master_List_tbl[Primary Fuel],MATCH(Registration_Tbl[[#This Row],[Facility_Unit_ARB_ID]],Spec_Master_List_tbl[ARB_ID],0)),""))</f>
        <v/>
      </c>
      <c r="E36" s="84" t="str">
        <f>IF(_xlfn.IFNA(INDEX(Spec_Master_List_tbl[Cogen],MATCH(Registration_Tbl[[#This Row],[Facility_Unit_ARB_ID]],Spec_Master_List_tbl[ARB_ID],0)),"")=0,"",_xlfn.IFNA(INDEX(Spec_Master_List_tbl[Cogen],MATCH(Registration_Tbl[[#This Row],[Facility_Unit_ARB_ID]],Spec_Master_List_tbl[ARB_ID],0)),""))</f>
        <v/>
      </c>
      <c r="F36" s="72"/>
      <c r="G36" s="52" t="str">
        <f>IF(_xlfn.IFNA(INDEX(Spec_Master_List_tbl[USEPA_GHG_ID],MATCH(Registration_Tbl[[#This Row],[Facility_Unit_ARB_ID]],Spec_Master_List_tbl[ARB_ID],0)),"")=0,"",_xlfn.IFNA(INDEX(Spec_Master_List_tbl[USEPA_GHG_ID],MATCH(Registration_Tbl[[#This Row],[Facility_Unit_ARB_ID]],Spec_Master_List_tbl[ARB_ID],0)),""))</f>
        <v/>
      </c>
      <c r="H3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6" s="52" t="str">
        <f>IF(_xlfn.IFNA(INDEX(Spec_Master_List_tbl[CEC_RPS_ID],MATCH(Registration_Tbl[[#This Row],[Facility_Unit_ARB_ID]],Spec_Master_List_tbl[ARB_ID],0)),"")=0,"",_xlfn.IFNA(INDEX(Spec_Master_List_tbl[CEC_RPS_ID],MATCH(Registration_Tbl[[#This Row],[Facility_Unit_ARB_ID]],Spec_Master_List_tbl[ARB_ID],0)),""))</f>
        <v/>
      </c>
      <c r="J36" s="83"/>
      <c r="K36" s="56"/>
      <c r="L36" s="57"/>
      <c r="M3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6" s="63"/>
      <c r="O36" s="59"/>
      <c r="P36" s="57"/>
      <c r="Q36" s="57"/>
      <c r="R36" s="58"/>
      <c r="S3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6" s="70"/>
      <c r="U36" s="70"/>
      <c r="V36" s="70"/>
      <c r="W36" s="56"/>
      <c r="X36" s="57"/>
      <c r="Y36" s="57"/>
      <c r="Z36" s="56"/>
      <c r="AA36" s="57"/>
      <c r="AB36" s="56"/>
      <c r="AC36" s="57"/>
    </row>
    <row r="37" spans="1:29" ht="16" thickBot="1" x14ac:dyDescent="0.4">
      <c r="A37" s="50" t="str">
        <f>IF(ISBLANK(Registration_Tbl[[#This Row],[Facility_Unit_Name]]),"",'EPE Information'!$C$9)</f>
        <v/>
      </c>
      <c r="B37" s="51"/>
      <c r="C37" s="71" t="str">
        <f>_xlfn.IFNA(INDEX(Spec_Master_List_tbl[ARB_ID],MATCH(Registration_Tbl[[#This Row],[Facility_Unit_Name]],Spec_Master_List_tbl[Specified_Import_Name],0)),"")</f>
        <v/>
      </c>
      <c r="D37" s="52" t="str">
        <f>IF(_xlfn.IFNA(INDEX(Spec_Master_List_tbl[Primary Fuel],MATCH(Registration_Tbl[[#This Row],[Facility_Unit_ARB_ID]],Spec_Master_List_tbl[ARB_ID],0)),"")=0,"",_xlfn.IFNA(INDEX(Spec_Master_List_tbl[Primary Fuel],MATCH(Registration_Tbl[[#This Row],[Facility_Unit_ARB_ID]],Spec_Master_List_tbl[ARB_ID],0)),""))</f>
        <v/>
      </c>
      <c r="E37" s="84" t="str">
        <f>IF(_xlfn.IFNA(INDEX(Spec_Master_List_tbl[Cogen],MATCH(Registration_Tbl[[#This Row],[Facility_Unit_ARB_ID]],Spec_Master_List_tbl[ARB_ID],0)),"")=0,"",_xlfn.IFNA(INDEX(Spec_Master_List_tbl[Cogen],MATCH(Registration_Tbl[[#This Row],[Facility_Unit_ARB_ID]],Spec_Master_List_tbl[ARB_ID],0)),""))</f>
        <v/>
      </c>
      <c r="F37" s="72"/>
      <c r="G37" s="52" t="str">
        <f>IF(_xlfn.IFNA(INDEX(Spec_Master_List_tbl[USEPA_GHG_ID],MATCH(Registration_Tbl[[#This Row],[Facility_Unit_ARB_ID]],Spec_Master_List_tbl[ARB_ID],0)),"")=0,"",_xlfn.IFNA(INDEX(Spec_Master_List_tbl[USEPA_GHG_ID],MATCH(Registration_Tbl[[#This Row],[Facility_Unit_ARB_ID]],Spec_Master_List_tbl[ARB_ID],0)),""))</f>
        <v/>
      </c>
      <c r="H3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7" s="52" t="str">
        <f>IF(_xlfn.IFNA(INDEX(Spec_Master_List_tbl[CEC_RPS_ID],MATCH(Registration_Tbl[[#This Row],[Facility_Unit_ARB_ID]],Spec_Master_List_tbl[ARB_ID],0)),"")=0,"",_xlfn.IFNA(INDEX(Spec_Master_List_tbl[CEC_RPS_ID],MATCH(Registration_Tbl[[#This Row],[Facility_Unit_ARB_ID]],Spec_Master_List_tbl[ARB_ID],0)),""))</f>
        <v/>
      </c>
      <c r="J37" s="83"/>
      <c r="K37" s="56"/>
      <c r="L37" s="57"/>
      <c r="M3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7" s="63"/>
      <c r="O37" s="59"/>
      <c r="P37" s="57"/>
      <c r="Q37" s="57"/>
      <c r="R37" s="58"/>
      <c r="S3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7" s="70"/>
      <c r="U37" s="70"/>
      <c r="V37" s="70"/>
      <c r="W37" s="56"/>
      <c r="X37" s="57"/>
      <c r="Y37" s="57"/>
      <c r="Z37" s="56"/>
      <c r="AA37" s="57"/>
      <c r="AB37" s="56"/>
      <c r="AC37" s="57"/>
    </row>
    <row r="38" spans="1:29" ht="16" thickBot="1" x14ac:dyDescent="0.4">
      <c r="A38" s="50" t="str">
        <f>IF(ISBLANK(Registration_Tbl[[#This Row],[Facility_Unit_Name]]),"",'EPE Information'!$C$9)</f>
        <v/>
      </c>
      <c r="B38" s="51"/>
      <c r="C38" s="71" t="str">
        <f>_xlfn.IFNA(INDEX(Spec_Master_List_tbl[ARB_ID],MATCH(Registration_Tbl[[#This Row],[Facility_Unit_Name]],Spec_Master_List_tbl[Specified_Import_Name],0)),"")</f>
        <v/>
      </c>
      <c r="D38" s="52" t="str">
        <f>IF(_xlfn.IFNA(INDEX(Spec_Master_List_tbl[Primary Fuel],MATCH(Registration_Tbl[[#This Row],[Facility_Unit_ARB_ID]],Spec_Master_List_tbl[ARB_ID],0)),"")=0,"",_xlfn.IFNA(INDEX(Spec_Master_List_tbl[Primary Fuel],MATCH(Registration_Tbl[[#This Row],[Facility_Unit_ARB_ID]],Spec_Master_List_tbl[ARB_ID],0)),""))</f>
        <v/>
      </c>
      <c r="E38" s="84" t="str">
        <f>IF(_xlfn.IFNA(INDEX(Spec_Master_List_tbl[Cogen],MATCH(Registration_Tbl[[#This Row],[Facility_Unit_ARB_ID]],Spec_Master_List_tbl[ARB_ID],0)),"")=0,"",_xlfn.IFNA(INDEX(Spec_Master_List_tbl[Cogen],MATCH(Registration_Tbl[[#This Row],[Facility_Unit_ARB_ID]],Spec_Master_List_tbl[ARB_ID],0)),""))</f>
        <v/>
      </c>
      <c r="F38" s="72"/>
      <c r="G38" s="52" t="str">
        <f>IF(_xlfn.IFNA(INDEX(Spec_Master_List_tbl[USEPA_GHG_ID],MATCH(Registration_Tbl[[#This Row],[Facility_Unit_ARB_ID]],Spec_Master_List_tbl[ARB_ID],0)),"")=0,"",_xlfn.IFNA(INDEX(Spec_Master_List_tbl[USEPA_GHG_ID],MATCH(Registration_Tbl[[#This Row],[Facility_Unit_ARB_ID]],Spec_Master_List_tbl[ARB_ID],0)),""))</f>
        <v/>
      </c>
      <c r="H3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8" s="52" t="str">
        <f>IF(_xlfn.IFNA(INDEX(Spec_Master_List_tbl[CEC_RPS_ID],MATCH(Registration_Tbl[[#This Row],[Facility_Unit_ARB_ID]],Spec_Master_List_tbl[ARB_ID],0)),"")=0,"",_xlfn.IFNA(INDEX(Spec_Master_List_tbl[CEC_RPS_ID],MATCH(Registration_Tbl[[#This Row],[Facility_Unit_ARB_ID]],Spec_Master_List_tbl[ARB_ID],0)),""))</f>
        <v/>
      </c>
      <c r="J38" s="83"/>
      <c r="K38" s="56"/>
      <c r="L38" s="57"/>
      <c r="M3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8" s="63"/>
      <c r="O38" s="59"/>
      <c r="P38" s="57"/>
      <c r="Q38" s="57"/>
      <c r="R38" s="58"/>
      <c r="S3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8" s="70"/>
      <c r="U38" s="70"/>
      <c r="V38" s="70"/>
      <c r="W38" s="56"/>
      <c r="X38" s="57"/>
      <c r="Y38" s="57"/>
      <c r="Z38" s="56"/>
      <c r="AA38" s="57"/>
      <c r="AB38" s="56"/>
      <c r="AC38" s="57"/>
    </row>
    <row r="39" spans="1:29" ht="16" thickBot="1" x14ac:dyDescent="0.4">
      <c r="A39" s="50" t="str">
        <f>IF(ISBLANK(Registration_Tbl[[#This Row],[Facility_Unit_Name]]),"",'EPE Information'!$C$9)</f>
        <v/>
      </c>
      <c r="B39" s="51"/>
      <c r="C39" s="71" t="str">
        <f>_xlfn.IFNA(INDEX(Spec_Master_List_tbl[ARB_ID],MATCH(Registration_Tbl[[#This Row],[Facility_Unit_Name]],Spec_Master_List_tbl[Specified_Import_Name],0)),"")</f>
        <v/>
      </c>
      <c r="D39" s="52" t="str">
        <f>IF(_xlfn.IFNA(INDEX(Spec_Master_List_tbl[Primary Fuel],MATCH(Registration_Tbl[[#This Row],[Facility_Unit_ARB_ID]],Spec_Master_List_tbl[ARB_ID],0)),"")=0,"",_xlfn.IFNA(INDEX(Spec_Master_List_tbl[Primary Fuel],MATCH(Registration_Tbl[[#This Row],[Facility_Unit_ARB_ID]],Spec_Master_List_tbl[ARB_ID],0)),""))</f>
        <v/>
      </c>
      <c r="E39" s="84" t="str">
        <f>IF(_xlfn.IFNA(INDEX(Spec_Master_List_tbl[Cogen],MATCH(Registration_Tbl[[#This Row],[Facility_Unit_ARB_ID]],Spec_Master_List_tbl[ARB_ID],0)),"")=0,"",_xlfn.IFNA(INDEX(Spec_Master_List_tbl[Cogen],MATCH(Registration_Tbl[[#This Row],[Facility_Unit_ARB_ID]],Spec_Master_List_tbl[ARB_ID],0)),""))</f>
        <v/>
      </c>
      <c r="F39" s="72"/>
      <c r="G39" s="52" t="str">
        <f>IF(_xlfn.IFNA(INDEX(Spec_Master_List_tbl[USEPA_GHG_ID],MATCH(Registration_Tbl[[#This Row],[Facility_Unit_ARB_ID]],Spec_Master_List_tbl[ARB_ID],0)),"")=0,"",_xlfn.IFNA(INDEX(Spec_Master_List_tbl[USEPA_GHG_ID],MATCH(Registration_Tbl[[#This Row],[Facility_Unit_ARB_ID]],Spec_Master_List_tbl[ARB_ID],0)),""))</f>
        <v/>
      </c>
      <c r="H3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9" s="52" t="str">
        <f>IF(_xlfn.IFNA(INDEX(Spec_Master_List_tbl[CEC_RPS_ID],MATCH(Registration_Tbl[[#This Row],[Facility_Unit_ARB_ID]],Spec_Master_List_tbl[ARB_ID],0)),"")=0,"",_xlfn.IFNA(INDEX(Spec_Master_List_tbl[CEC_RPS_ID],MATCH(Registration_Tbl[[#This Row],[Facility_Unit_ARB_ID]],Spec_Master_List_tbl[ARB_ID],0)),""))</f>
        <v/>
      </c>
      <c r="J39" s="83"/>
      <c r="K39" s="56"/>
      <c r="L39" s="57"/>
      <c r="M3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9" s="63"/>
      <c r="O39" s="59"/>
      <c r="P39" s="57"/>
      <c r="Q39" s="57"/>
      <c r="R39" s="58"/>
      <c r="S3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9" s="70"/>
      <c r="U39" s="70"/>
      <c r="V39" s="70"/>
      <c r="W39" s="56"/>
      <c r="X39" s="57"/>
      <c r="Y39" s="57"/>
      <c r="Z39" s="56"/>
      <c r="AA39" s="57"/>
      <c r="AB39" s="56"/>
      <c r="AC39" s="57"/>
    </row>
    <row r="40" spans="1:29" ht="16" thickBot="1" x14ac:dyDescent="0.4">
      <c r="A40" s="50" t="str">
        <f>IF(ISBLANK(Registration_Tbl[[#This Row],[Facility_Unit_Name]]),"",'EPE Information'!$C$9)</f>
        <v/>
      </c>
      <c r="B40" s="51"/>
      <c r="C40" s="71" t="str">
        <f>_xlfn.IFNA(INDEX(Spec_Master_List_tbl[ARB_ID],MATCH(Registration_Tbl[[#This Row],[Facility_Unit_Name]],Spec_Master_List_tbl[Specified_Import_Name],0)),"")</f>
        <v/>
      </c>
      <c r="D40" s="52" t="str">
        <f>IF(_xlfn.IFNA(INDEX(Spec_Master_List_tbl[Primary Fuel],MATCH(Registration_Tbl[[#This Row],[Facility_Unit_ARB_ID]],Spec_Master_List_tbl[ARB_ID],0)),"")=0,"",_xlfn.IFNA(INDEX(Spec_Master_List_tbl[Primary Fuel],MATCH(Registration_Tbl[[#This Row],[Facility_Unit_ARB_ID]],Spec_Master_List_tbl[ARB_ID],0)),""))</f>
        <v/>
      </c>
      <c r="E40" s="84" t="str">
        <f>IF(_xlfn.IFNA(INDEX(Spec_Master_List_tbl[Cogen],MATCH(Registration_Tbl[[#This Row],[Facility_Unit_ARB_ID]],Spec_Master_List_tbl[ARB_ID],0)),"")=0,"",_xlfn.IFNA(INDEX(Spec_Master_List_tbl[Cogen],MATCH(Registration_Tbl[[#This Row],[Facility_Unit_ARB_ID]],Spec_Master_List_tbl[ARB_ID],0)),""))</f>
        <v/>
      </c>
      <c r="F40" s="72"/>
      <c r="G40" s="52" t="str">
        <f>IF(_xlfn.IFNA(INDEX(Spec_Master_List_tbl[USEPA_GHG_ID],MATCH(Registration_Tbl[[#This Row],[Facility_Unit_ARB_ID]],Spec_Master_List_tbl[ARB_ID],0)),"")=0,"",_xlfn.IFNA(INDEX(Spec_Master_List_tbl[USEPA_GHG_ID],MATCH(Registration_Tbl[[#This Row],[Facility_Unit_ARB_ID]],Spec_Master_List_tbl[ARB_ID],0)),""))</f>
        <v/>
      </c>
      <c r="H4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0" s="52" t="str">
        <f>IF(_xlfn.IFNA(INDEX(Spec_Master_List_tbl[CEC_RPS_ID],MATCH(Registration_Tbl[[#This Row],[Facility_Unit_ARB_ID]],Spec_Master_List_tbl[ARB_ID],0)),"")=0,"",_xlfn.IFNA(INDEX(Spec_Master_List_tbl[CEC_RPS_ID],MATCH(Registration_Tbl[[#This Row],[Facility_Unit_ARB_ID]],Spec_Master_List_tbl[ARB_ID],0)),""))</f>
        <v/>
      </c>
      <c r="J40" s="83"/>
      <c r="K40" s="56"/>
      <c r="L40" s="57"/>
      <c r="M4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0" s="63"/>
      <c r="O40" s="59"/>
      <c r="P40" s="57"/>
      <c r="Q40" s="57"/>
      <c r="R40" s="58"/>
      <c r="S4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0" s="70"/>
      <c r="U40" s="70"/>
      <c r="V40" s="70"/>
      <c r="W40" s="56"/>
      <c r="X40" s="57"/>
      <c r="Y40" s="57"/>
      <c r="Z40" s="56"/>
      <c r="AA40" s="57"/>
      <c r="AB40" s="56"/>
      <c r="AC40" s="57"/>
    </row>
    <row r="41" spans="1:29" ht="16" thickBot="1" x14ac:dyDescent="0.4">
      <c r="A41" s="50" t="str">
        <f>IF(ISBLANK(Registration_Tbl[[#This Row],[Facility_Unit_Name]]),"",'EPE Information'!$C$9)</f>
        <v/>
      </c>
      <c r="B41" s="51"/>
      <c r="C41" s="71" t="str">
        <f>_xlfn.IFNA(INDEX(Spec_Master_List_tbl[ARB_ID],MATCH(Registration_Tbl[[#This Row],[Facility_Unit_Name]],Spec_Master_List_tbl[Specified_Import_Name],0)),"")</f>
        <v/>
      </c>
      <c r="D41" s="52" t="str">
        <f>IF(_xlfn.IFNA(INDEX(Spec_Master_List_tbl[Primary Fuel],MATCH(Registration_Tbl[[#This Row],[Facility_Unit_ARB_ID]],Spec_Master_List_tbl[ARB_ID],0)),"")=0,"",_xlfn.IFNA(INDEX(Spec_Master_List_tbl[Primary Fuel],MATCH(Registration_Tbl[[#This Row],[Facility_Unit_ARB_ID]],Spec_Master_List_tbl[ARB_ID],0)),""))</f>
        <v/>
      </c>
      <c r="E41" s="84" t="str">
        <f>IF(_xlfn.IFNA(INDEX(Spec_Master_List_tbl[Cogen],MATCH(Registration_Tbl[[#This Row],[Facility_Unit_ARB_ID]],Spec_Master_List_tbl[ARB_ID],0)),"")=0,"",_xlfn.IFNA(INDEX(Spec_Master_List_tbl[Cogen],MATCH(Registration_Tbl[[#This Row],[Facility_Unit_ARB_ID]],Spec_Master_List_tbl[ARB_ID],0)),""))</f>
        <v/>
      </c>
      <c r="F41" s="72"/>
      <c r="G41" s="52" t="str">
        <f>IF(_xlfn.IFNA(INDEX(Spec_Master_List_tbl[USEPA_GHG_ID],MATCH(Registration_Tbl[[#This Row],[Facility_Unit_ARB_ID]],Spec_Master_List_tbl[ARB_ID],0)),"")=0,"",_xlfn.IFNA(INDEX(Spec_Master_List_tbl[USEPA_GHG_ID],MATCH(Registration_Tbl[[#This Row],[Facility_Unit_ARB_ID]],Spec_Master_List_tbl[ARB_ID],0)),""))</f>
        <v/>
      </c>
      <c r="H4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1" s="52" t="str">
        <f>IF(_xlfn.IFNA(INDEX(Spec_Master_List_tbl[CEC_RPS_ID],MATCH(Registration_Tbl[[#This Row],[Facility_Unit_ARB_ID]],Spec_Master_List_tbl[ARB_ID],0)),"")=0,"",_xlfn.IFNA(INDEX(Spec_Master_List_tbl[CEC_RPS_ID],MATCH(Registration_Tbl[[#This Row],[Facility_Unit_ARB_ID]],Spec_Master_List_tbl[ARB_ID],0)),""))</f>
        <v/>
      </c>
      <c r="J41" s="83"/>
      <c r="K41" s="56"/>
      <c r="L41" s="57"/>
      <c r="M4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1" s="63"/>
      <c r="O41" s="59"/>
      <c r="P41" s="57"/>
      <c r="Q41" s="57"/>
      <c r="R41" s="58"/>
      <c r="S4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1" s="70"/>
      <c r="U41" s="70"/>
      <c r="V41" s="70"/>
      <c r="W41" s="56"/>
      <c r="X41" s="57"/>
      <c r="Y41" s="57"/>
      <c r="Z41" s="56"/>
      <c r="AA41" s="57"/>
      <c r="AB41" s="56"/>
      <c r="AC41" s="57"/>
    </row>
    <row r="42" spans="1:29" ht="16" thickBot="1" x14ac:dyDescent="0.4">
      <c r="A42" s="50" t="str">
        <f>IF(ISBLANK(Registration_Tbl[[#This Row],[Facility_Unit_Name]]),"",'EPE Information'!$C$9)</f>
        <v/>
      </c>
      <c r="B42" s="51"/>
      <c r="C42" s="71" t="str">
        <f>_xlfn.IFNA(INDEX(Spec_Master_List_tbl[ARB_ID],MATCH(Registration_Tbl[[#This Row],[Facility_Unit_Name]],Spec_Master_List_tbl[Specified_Import_Name],0)),"")</f>
        <v/>
      </c>
      <c r="D42" s="52" t="str">
        <f>IF(_xlfn.IFNA(INDEX(Spec_Master_List_tbl[Primary Fuel],MATCH(Registration_Tbl[[#This Row],[Facility_Unit_ARB_ID]],Spec_Master_List_tbl[ARB_ID],0)),"")=0,"",_xlfn.IFNA(INDEX(Spec_Master_List_tbl[Primary Fuel],MATCH(Registration_Tbl[[#This Row],[Facility_Unit_ARB_ID]],Spec_Master_List_tbl[ARB_ID],0)),""))</f>
        <v/>
      </c>
      <c r="E42" s="84" t="str">
        <f>IF(_xlfn.IFNA(INDEX(Spec_Master_List_tbl[Cogen],MATCH(Registration_Tbl[[#This Row],[Facility_Unit_ARB_ID]],Spec_Master_List_tbl[ARB_ID],0)),"")=0,"",_xlfn.IFNA(INDEX(Spec_Master_List_tbl[Cogen],MATCH(Registration_Tbl[[#This Row],[Facility_Unit_ARB_ID]],Spec_Master_List_tbl[ARB_ID],0)),""))</f>
        <v/>
      </c>
      <c r="F42" s="72"/>
      <c r="G42" s="52" t="str">
        <f>IF(_xlfn.IFNA(INDEX(Spec_Master_List_tbl[USEPA_GHG_ID],MATCH(Registration_Tbl[[#This Row],[Facility_Unit_ARB_ID]],Spec_Master_List_tbl[ARB_ID],0)),"")=0,"",_xlfn.IFNA(INDEX(Spec_Master_List_tbl[USEPA_GHG_ID],MATCH(Registration_Tbl[[#This Row],[Facility_Unit_ARB_ID]],Spec_Master_List_tbl[ARB_ID],0)),""))</f>
        <v/>
      </c>
      <c r="H4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2" s="52" t="str">
        <f>IF(_xlfn.IFNA(INDEX(Spec_Master_List_tbl[CEC_RPS_ID],MATCH(Registration_Tbl[[#This Row],[Facility_Unit_ARB_ID]],Spec_Master_List_tbl[ARB_ID],0)),"")=0,"",_xlfn.IFNA(INDEX(Spec_Master_List_tbl[CEC_RPS_ID],MATCH(Registration_Tbl[[#This Row],[Facility_Unit_ARB_ID]],Spec_Master_List_tbl[ARB_ID],0)),""))</f>
        <v/>
      </c>
      <c r="J42" s="83"/>
      <c r="K42" s="56"/>
      <c r="L42" s="57"/>
      <c r="M4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2" s="63"/>
      <c r="O42" s="59"/>
      <c r="P42" s="57"/>
      <c r="Q42" s="57"/>
      <c r="R42" s="58"/>
      <c r="S4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2" s="70"/>
      <c r="U42" s="70"/>
      <c r="V42" s="70"/>
      <c r="W42" s="56"/>
      <c r="X42" s="57"/>
      <c r="Y42" s="57"/>
      <c r="Z42" s="56"/>
      <c r="AA42" s="57"/>
      <c r="AB42" s="56"/>
      <c r="AC42" s="57"/>
    </row>
    <row r="43" spans="1:29" ht="16" thickBot="1" x14ac:dyDescent="0.4">
      <c r="A43" s="50" t="str">
        <f>IF(ISBLANK(Registration_Tbl[[#This Row],[Facility_Unit_Name]]),"",'EPE Information'!$C$9)</f>
        <v/>
      </c>
      <c r="B43" s="51"/>
      <c r="C43" s="71" t="str">
        <f>_xlfn.IFNA(INDEX(Spec_Master_List_tbl[ARB_ID],MATCH(Registration_Tbl[[#This Row],[Facility_Unit_Name]],Spec_Master_List_tbl[Specified_Import_Name],0)),"")</f>
        <v/>
      </c>
      <c r="D43" s="52" t="str">
        <f>IF(_xlfn.IFNA(INDEX(Spec_Master_List_tbl[Primary Fuel],MATCH(Registration_Tbl[[#This Row],[Facility_Unit_ARB_ID]],Spec_Master_List_tbl[ARB_ID],0)),"")=0,"",_xlfn.IFNA(INDEX(Spec_Master_List_tbl[Primary Fuel],MATCH(Registration_Tbl[[#This Row],[Facility_Unit_ARB_ID]],Spec_Master_List_tbl[ARB_ID],0)),""))</f>
        <v/>
      </c>
      <c r="E43" s="84" t="str">
        <f>IF(_xlfn.IFNA(INDEX(Spec_Master_List_tbl[Cogen],MATCH(Registration_Tbl[[#This Row],[Facility_Unit_ARB_ID]],Spec_Master_List_tbl[ARB_ID],0)),"")=0,"",_xlfn.IFNA(INDEX(Spec_Master_List_tbl[Cogen],MATCH(Registration_Tbl[[#This Row],[Facility_Unit_ARB_ID]],Spec_Master_List_tbl[ARB_ID],0)),""))</f>
        <v/>
      </c>
      <c r="F43" s="72"/>
      <c r="G43" s="52" t="str">
        <f>IF(_xlfn.IFNA(INDEX(Spec_Master_List_tbl[USEPA_GHG_ID],MATCH(Registration_Tbl[[#This Row],[Facility_Unit_ARB_ID]],Spec_Master_List_tbl[ARB_ID],0)),"")=0,"",_xlfn.IFNA(INDEX(Spec_Master_List_tbl[USEPA_GHG_ID],MATCH(Registration_Tbl[[#This Row],[Facility_Unit_ARB_ID]],Spec_Master_List_tbl[ARB_ID],0)),""))</f>
        <v/>
      </c>
      <c r="H4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3" s="52" t="str">
        <f>IF(_xlfn.IFNA(INDEX(Spec_Master_List_tbl[CEC_RPS_ID],MATCH(Registration_Tbl[[#This Row],[Facility_Unit_ARB_ID]],Spec_Master_List_tbl[ARB_ID],0)),"")=0,"",_xlfn.IFNA(INDEX(Spec_Master_List_tbl[CEC_RPS_ID],MATCH(Registration_Tbl[[#This Row],[Facility_Unit_ARB_ID]],Spec_Master_List_tbl[ARB_ID],0)),""))</f>
        <v/>
      </c>
      <c r="J43" s="83"/>
      <c r="K43" s="56"/>
      <c r="L43" s="57"/>
      <c r="M4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3" s="63"/>
      <c r="O43" s="59"/>
      <c r="P43" s="57"/>
      <c r="Q43" s="57"/>
      <c r="R43" s="58"/>
      <c r="S4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3" s="70"/>
      <c r="U43" s="70"/>
      <c r="V43" s="70"/>
      <c r="W43" s="56"/>
      <c r="X43" s="57"/>
      <c r="Y43" s="57"/>
      <c r="Z43" s="56"/>
      <c r="AA43" s="57"/>
      <c r="AB43" s="56"/>
      <c r="AC43" s="57"/>
    </row>
    <row r="44" spans="1:29" ht="16" thickBot="1" x14ac:dyDescent="0.4">
      <c r="A44" s="50" t="str">
        <f>IF(ISBLANK(Registration_Tbl[[#This Row],[Facility_Unit_Name]]),"",'EPE Information'!$C$9)</f>
        <v/>
      </c>
      <c r="B44" s="51"/>
      <c r="C44" s="71" t="str">
        <f>_xlfn.IFNA(INDEX(Spec_Master_List_tbl[ARB_ID],MATCH(Registration_Tbl[[#This Row],[Facility_Unit_Name]],Spec_Master_List_tbl[Specified_Import_Name],0)),"")</f>
        <v/>
      </c>
      <c r="D44" s="52" t="str">
        <f>IF(_xlfn.IFNA(INDEX(Spec_Master_List_tbl[Primary Fuel],MATCH(Registration_Tbl[[#This Row],[Facility_Unit_ARB_ID]],Spec_Master_List_tbl[ARB_ID],0)),"")=0,"",_xlfn.IFNA(INDEX(Spec_Master_List_tbl[Primary Fuel],MATCH(Registration_Tbl[[#This Row],[Facility_Unit_ARB_ID]],Spec_Master_List_tbl[ARB_ID],0)),""))</f>
        <v/>
      </c>
      <c r="E44" s="84" t="str">
        <f>IF(_xlfn.IFNA(INDEX(Spec_Master_List_tbl[Cogen],MATCH(Registration_Tbl[[#This Row],[Facility_Unit_ARB_ID]],Spec_Master_List_tbl[ARB_ID],0)),"")=0,"",_xlfn.IFNA(INDEX(Spec_Master_List_tbl[Cogen],MATCH(Registration_Tbl[[#This Row],[Facility_Unit_ARB_ID]],Spec_Master_List_tbl[ARB_ID],0)),""))</f>
        <v/>
      </c>
      <c r="F44" s="72"/>
      <c r="G44" s="52" t="str">
        <f>IF(_xlfn.IFNA(INDEX(Spec_Master_List_tbl[USEPA_GHG_ID],MATCH(Registration_Tbl[[#This Row],[Facility_Unit_ARB_ID]],Spec_Master_List_tbl[ARB_ID],0)),"")=0,"",_xlfn.IFNA(INDEX(Spec_Master_List_tbl[USEPA_GHG_ID],MATCH(Registration_Tbl[[#This Row],[Facility_Unit_ARB_ID]],Spec_Master_List_tbl[ARB_ID],0)),""))</f>
        <v/>
      </c>
      <c r="H4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4" s="52" t="str">
        <f>IF(_xlfn.IFNA(INDEX(Spec_Master_List_tbl[CEC_RPS_ID],MATCH(Registration_Tbl[[#This Row],[Facility_Unit_ARB_ID]],Spec_Master_List_tbl[ARB_ID],0)),"")=0,"",_xlfn.IFNA(INDEX(Spec_Master_List_tbl[CEC_RPS_ID],MATCH(Registration_Tbl[[#This Row],[Facility_Unit_ARB_ID]],Spec_Master_List_tbl[ARB_ID],0)),""))</f>
        <v/>
      </c>
      <c r="J44" s="83"/>
      <c r="K44" s="56"/>
      <c r="L44" s="57"/>
      <c r="M4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4" s="63"/>
      <c r="O44" s="59"/>
      <c r="P44" s="57"/>
      <c r="Q44" s="57"/>
      <c r="R44" s="58"/>
      <c r="S4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4" s="70"/>
      <c r="U44" s="70"/>
      <c r="V44" s="70"/>
      <c r="W44" s="56"/>
      <c r="X44" s="57"/>
      <c r="Y44" s="57"/>
      <c r="Z44" s="56"/>
      <c r="AA44" s="57"/>
      <c r="AB44" s="56"/>
      <c r="AC44" s="57"/>
    </row>
    <row r="45" spans="1:29" ht="16" thickBot="1" x14ac:dyDescent="0.4">
      <c r="A45" s="50" t="str">
        <f>IF(ISBLANK(Registration_Tbl[[#This Row],[Facility_Unit_Name]]),"",'EPE Information'!$C$9)</f>
        <v/>
      </c>
      <c r="B45" s="51"/>
      <c r="C45" s="71" t="str">
        <f>_xlfn.IFNA(INDEX(Spec_Master_List_tbl[ARB_ID],MATCH(Registration_Tbl[[#This Row],[Facility_Unit_Name]],Spec_Master_List_tbl[Specified_Import_Name],0)),"")</f>
        <v/>
      </c>
      <c r="D45" s="52" t="str">
        <f>IF(_xlfn.IFNA(INDEX(Spec_Master_List_tbl[Primary Fuel],MATCH(Registration_Tbl[[#This Row],[Facility_Unit_ARB_ID]],Spec_Master_List_tbl[ARB_ID],0)),"")=0,"",_xlfn.IFNA(INDEX(Spec_Master_List_tbl[Primary Fuel],MATCH(Registration_Tbl[[#This Row],[Facility_Unit_ARB_ID]],Spec_Master_List_tbl[ARB_ID],0)),""))</f>
        <v/>
      </c>
      <c r="E45" s="84" t="str">
        <f>IF(_xlfn.IFNA(INDEX(Spec_Master_List_tbl[Cogen],MATCH(Registration_Tbl[[#This Row],[Facility_Unit_ARB_ID]],Spec_Master_List_tbl[ARB_ID],0)),"")=0,"",_xlfn.IFNA(INDEX(Spec_Master_List_tbl[Cogen],MATCH(Registration_Tbl[[#This Row],[Facility_Unit_ARB_ID]],Spec_Master_List_tbl[ARB_ID],0)),""))</f>
        <v/>
      </c>
      <c r="F45" s="72"/>
      <c r="G45" s="52" t="str">
        <f>IF(_xlfn.IFNA(INDEX(Spec_Master_List_tbl[USEPA_GHG_ID],MATCH(Registration_Tbl[[#This Row],[Facility_Unit_ARB_ID]],Spec_Master_List_tbl[ARB_ID],0)),"")=0,"",_xlfn.IFNA(INDEX(Spec_Master_List_tbl[USEPA_GHG_ID],MATCH(Registration_Tbl[[#This Row],[Facility_Unit_ARB_ID]],Spec_Master_List_tbl[ARB_ID],0)),""))</f>
        <v/>
      </c>
      <c r="H4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5" s="52" t="str">
        <f>IF(_xlfn.IFNA(INDEX(Spec_Master_List_tbl[CEC_RPS_ID],MATCH(Registration_Tbl[[#This Row],[Facility_Unit_ARB_ID]],Spec_Master_List_tbl[ARB_ID],0)),"")=0,"",_xlfn.IFNA(INDEX(Spec_Master_List_tbl[CEC_RPS_ID],MATCH(Registration_Tbl[[#This Row],[Facility_Unit_ARB_ID]],Spec_Master_List_tbl[ARB_ID],0)),""))</f>
        <v/>
      </c>
      <c r="J45" s="83"/>
      <c r="K45" s="56"/>
      <c r="L45" s="57"/>
      <c r="M4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5" s="63"/>
      <c r="O45" s="59"/>
      <c r="P45" s="57"/>
      <c r="Q45" s="57"/>
      <c r="R45" s="58"/>
      <c r="S4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5" s="70"/>
      <c r="U45" s="70"/>
      <c r="V45" s="70"/>
      <c r="W45" s="56"/>
      <c r="X45" s="57"/>
      <c r="Y45" s="57"/>
      <c r="Z45" s="56"/>
      <c r="AA45" s="57"/>
      <c r="AB45" s="56"/>
      <c r="AC45" s="57"/>
    </row>
    <row r="46" spans="1:29" ht="16" thickBot="1" x14ac:dyDescent="0.4">
      <c r="A46" s="50" t="str">
        <f>IF(ISBLANK(Registration_Tbl[[#This Row],[Facility_Unit_Name]]),"",'EPE Information'!$C$9)</f>
        <v/>
      </c>
      <c r="B46" s="51"/>
      <c r="C46" s="71" t="str">
        <f>_xlfn.IFNA(INDEX(Spec_Master_List_tbl[ARB_ID],MATCH(Registration_Tbl[[#This Row],[Facility_Unit_Name]],Spec_Master_List_tbl[Specified_Import_Name],0)),"")</f>
        <v/>
      </c>
      <c r="D46" s="52" t="str">
        <f>IF(_xlfn.IFNA(INDEX(Spec_Master_List_tbl[Primary Fuel],MATCH(Registration_Tbl[[#This Row],[Facility_Unit_ARB_ID]],Spec_Master_List_tbl[ARB_ID],0)),"")=0,"",_xlfn.IFNA(INDEX(Spec_Master_List_tbl[Primary Fuel],MATCH(Registration_Tbl[[#This Row],[Facility_Unit_ARB_ID]],Spec_Master_List_tbl[ARB_ID],0)),""))</f>
        <v/>
      </c>
      <c r="E46" s="84" t="str">
        <f>IF(_xlfn.IFNA(INDEX(Spec_Master_List_tbl[Cogen],MATCH(Registration_Tbl[[#This Row],[Facility_Unit_ARB_ID]],Spec_Master_List_tbl[ARB_ID],0)),"")=0,"",_xlfn.IFNA(INDEX(Spec_Master_List_tbl[Cogen],MATCH(Registration_Tbl[[#This Row],[Facility_Unit_ARB_ID]],Spec_Master_List_tbl[ARB_ID],0)),""))</f>
        <v/>
      </c>
      <c r="F46" s="72"/>
      <c r="G46" s="52" t="str">
        <f>IF(_xlfn.IFNA(INDEX(Spec_Master_List_tbl[USEPA_GHG_ID],MATCH(Registration_Tbl[[#This Row],[Facility_Unit_ARB_ID]],Spec_Master_List_tbl[ARB_ID],0)),"")=0,"",_xlfn.IFNA(INDEX(Spec_Master_List_tbl[USEPA_GHG_ID],MATCH(Registration_Tbl[[#This Row],[Facility_Unit_ARB_ID]],Spec_Master_List_tbl[ARB_ID],0)),""))</f>
        <v/>
      </c>
      <c r="H4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6" s="52" t="str">
        <f>IF(_xlfn.IFNA(INDEX(Spec_Master_List_tbl[CEC_RPS_ID],MATCH(Registration_Tbl[[#This Row],[Facility_Unit_ARB_ID]],Spec_Master_List_tbl[ARB_ID],0)),"")=0,"",_xlfn.IFNA(INDEX(Spec_Master_List_tbl[CEC_RPS_ID],MATCH(Registration_Tbl[[#This Row],[Facility_Unit_ARB_ID]],Spec_Master_List_tbl[ARB_ID],0)),""))</f>
        <v/>
      </c>
      <c r="J46" s="83"/>
      <c r="K46" s="56"/>
      <c r="L46" s="57"/>
      <c r="M4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6" s="63"/>
      <c r="O46" s="59"/>
      <c r="P46" s="57"/>
      <c r="Q46" s="57"/>
      <c r="R46" s="58"/>
      <c r="S4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6" s="70"/>
      <c r="U46" s="70"/>
      <c r="V46" s="70"/>
      <c r="W46" s="56"/>
      <c r="X46" s="57"/>
      <c r="Y46" s="57"/>
      <c r="Z46" s="56"/>
      <c r="AA46" s="57"/>
      <c r="AB46" s="56"/>
      <c r="AC46" s="57"/>
    </row>
    <row r="47" spans="1:29" ht="16" thickBot="1" x14ac:dyDescent="0.4">
      <c r="A47" s="50" t="str">
        <f>IF(ISBLANK(Registration_Tbl[[#This Row],[Facility_Unit_Name]]),"",'EPE Information'!$C$9)</f>
        <v/>
      </c>
      <c r="B47" s="51"/>
      <c r="C47" s="71" t="str">
        <f>_xlfn.IFNA(INDEX(Spec_Master_List_tbl[ARB_ID],MATCH(Registration_Tbl[[#This Row],[Facility_Unit_Name]],Spec_Master_List_tbl[Specified_Import_Name],0)),"")</f>
        <v/>
      </c>
      <c r="D47" s="52" t="str">
        <f>IF(_xlfn.IFNA(INDEX(Spec_Master_List_tbl[Primary Fuel],MATCH(Registration_Tbl[[#This Row],[Facility_Unit_ARB_ID]],Spec_Master_List_tbl[ARB_ID],0)),"")=0,"",_xlfn.IFNA(INDEX(Spec_Master_List_tbl[Primary Fuel],MATCH(Registration_Tbl[[#This Row],[Facility_Unit_ARB_ID]],Spec_Master_List_tbl[ARB_ID],0)),""))</f>
        <v/>
      </c>
      <c r="E47" s="84" t="str">
        <f>IF(_xlfn.IFNA(INDEX(Spec_Master_List_tbl[Cogen],MATCH(Registration_Tbl[[#This Row],[Facility_Unit_ARB_ID]],Spec_Master_List_tbl[ARB_ID],0)),"")=0,"",_xlfn.IFNA(INDEX(Spec_Master_List_tbl[Cogen],MATCH(Registration_Tbl[[#This Row],[Facility_Unit_ARB_ID]],Spec_Master_List_tbl[ARB_ID],0)),""))</f>
        <v/>
      </c>
      <c r="F47" s="72"/>
      <c r="G47" s="52" t="str">
        <f>IF(_xlfn.IFNA(INDEX(Spec_Master_List_tbl[USEPA_GHG_ID],MATCH(Registration_Tbl[[#This Row],[Facility_Unit_ARB_ID]],Spec_Master_List_tbl[ARB_ID],0)),"")=0,"",_xlfn.IFNA(INDEX(Spec_Master_List_tbl[USEPA_GHG_ID],MATCH(Registration_Tbl[[#This Row],[Facility_Unit_ARB_ID]],Spec_Master_List_tbl[ARB_ID],0)),""))</f>
        <v/>
      </c>
      <c r="H4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7" s="52" t="str">
        <f>IF(_xlfn.IFNA(INDEX(Spec_Master_List_tbl[CEC_RPS_ID],MATCH(Registration_Tbl[[#This Row],[Facility_Unit_ARB_ID]],Spec_Master_List_tbl[ARB_ID],0)),"")=0,"",_xlfn.IFNA(INDEX(Spec_Master_List_tbl[CEC_RPS_ID],MATCH(Registration_Tbl[[#This Row],[Facility_Unit_ARB_ID]],Spec_Master_List_tbl[ARB_ID],0)),""))</f>
        <v/>
      </c>
      <c r="J47" s="83"/>
      <c r="K47" s="56"/>
      <c r="L47" s="57"/>
      <c r="M4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7" s="63"/>
      <c r="O47" s="59"/>
      <c r="P47" s="57"/>
      <c r="Q47" s="57"/>
      <c r="R47" s="58"/>
      <c r="S4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7" s="70"/>
      <c r="U47" s="70"/>
      <c r="V47" s="70"/>
      <c r="W47" s="56"/>
      <c r="X47" s="57"/>
      <c r="Y47" s="57"/>
      <c r="Z47" s="56"/>
      <c r="AA47" s="57"/>
      <c r="AB47" s="56"/>
      <c r="AC47" s="57"/>
    </row>
    <row r="48" spans="1:29" ht="16" thickBot="1" x14ac:dyDescent="0.4">
      <c r="A48" s="50" t="str">
        <f>IF(ISBLANK(Registration_Tbl[[#This Row],[Facility_Unit_Name]]),"",'EPE Information'!$C$9)</f>
        <v/>
      </c>
      <c r="B48" s="51"/>
      <c r="C48" s="71" t="str">
        <f>_xlfn.IFNA(INDEX(Spec_Master_List_tbl[ARB_ID],MATCH(Registration_Tbl[[#This Row],[Facility_Unit_Name]],Spec_Master_List_tbl[Specified_Import_Name],0)),"")</f>
        <v/>
      </c>
      <c r="D48" s="52" t="str">
        <f>IF(_xlfn.IFNA(INDEX(Spec_Master_List_tbl[Primary Fuel],MATCH(Registration_Tbl[[#This Row],[Facility_Unit_ARB_ID]],Spec_Master_List_tbl[ARB_ID],0)),"")=0,"",_xlfn.IFNA(INDEX(Spec_Master_List_tbl[Primary Fuel],MATCH(Registration_Tbl[[#This Row],[Facility_Unit_ARB_ID]],Spec_Master_List_tbl[ARB_ID],0)),""))</f>
        <v/>
      </c>
      <c r="E48" s="84" t="str">
        <f>IF(_xlfn.IFNA(INDEX(Spec_Master_List_tbl[Cogen],MATCH(Registration_Tbl[[#This Row],[Facility_Unit_ARB_ID]],Spec_Master_List_tbl[ARB_ID],0)),"")=0,"",_xlfn.IFNA(INDEX(Spec_Master_List_tbl[Cogen],MATCH(Registration_Tbl[[#This Row],[Facility_Unit_ARB_ID]],Spec_Master_List_tbl[ARB_ID],0)),""))</f>
        <v/>
      </c>
      <c r="F48" s="72"/>
      <c r="G48" s="52" t="str">
        <f>IF(_xlfn.IFNA(INDEX(Spec_Master_List_tbl[USEPA_GHG_ID],MATCH(Registration_Tbl[[#This Row],[Facility_Unit_ARB_ID]],Spec_Master_List_tbl[ARB_ID],0)),"")=0,"",_xlfn.IFNA(INDEX(Spec_Master_List_tbl[USEPA_GHG_ID],MATCH(Registration_Tbl[[#This Row],[Facility_Unit_ARB_ID]],Spec_Master_List_tbl[ARB_ID],0)),""))</f>
        <v/>
      </c>
      <c r="H4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8" s="52" t="str">
        <f>IF(_xlfn.IFNA(INDEX(Spec_Master_List_tbl[CEC_RPS_ID],MATCH(Registration_Tbl[[#This Row],[Facility_Unit_ARB_ID]],Spec_Master_List_tbl[ARB_ID],0)),"")=0,"",_xlfn.IFNA(INDEX(Spec_Master_List_tbl[CEC_RPS_ID],MATCH(Registration_Tbl[[#This Row],[Facility_Unit_ARB_ID]],Spec_Master_List_tbl[ARB_ID],0)),""))</f>
        <v/>
      </c>
      <c r="J48" s="83"/>
      <c r="K48" s="56"/>
      <c r="L48" s="57"/>
      <c r="M4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8" s="63"/>
      <c r="O48" s="59"/>
      <c r="P48" s="57"/>
      <c r="Q48" s="57"/>
      <c r="R48" s="58"/>
      <c r="S4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8" s="70"/>
      <c r="U48" s="70"/>
      <c r="V48" s="70"/>
      <c r="W48" s="56"/>
      <c r="X48" s="57"/>
      <c r="Y48" s="57"/>
      <c r="Z48" s="56"/>
      <c r="AA48" s="57"/>
      <c r="AB48" s="56"/>
      <c r="AC48" s="57"/>
    </row>
    <row r="49" spans="1:29" ht="16" thickBot="1" x14ac:dyDescent="0.4">
      <c r="A49" s="50" t="str">
        <f>IF(ISBLANK(Registration_Tbl[[#This Row],[Facility_Unit_Name]]),"",'EPE Information'!$C$9)</f>
        <v/>
      </c>
      <c r="B49" s="51"/>
      <c r="C49" s="71" t="str">
        <f>_xlfn.IFNA(INDEX(Spec_Master_List_tbl[ARB_ID],MATCH(Registration_Tbl[[#This Row],[Facility_Unit_Name]],Spec_Master_List_tbl[Specified_Import_Name],0)),"")</f>
        <v/>
      </c>
      <c r="D49" s="52" t="str">
        <f>IF(_xlfn.IFNA(INDEX(Spec_Master_List_tbl[Primary Fuel],MATCH(Registration_Tbl[[#This Row],[Facility_Unit_ARB_ID]],Spec_Master_List_tbl[ARB_ID],0)),"")=0,"",_xlfn.IFNA(INDEX(Spec_Master_List_tbl[Primary Fuel],MATCH(Registration_Tbl[[#This Row],[Facility_Unit_ARB_ID]],Spec_Master_List_tbl[ARB_ID],0)),""))</f>
        <v/>
      </c>
      <c r="E49" s="84" t="str">
        <f>IF(_xlfn.IFNA(INDEX(Spec_Master_List_tbl[Cogen],MATCH(Registration_Tbl[[#This Row],[Facility_Unit_ARB_ID]],Spec_Master_List_tbl[ARB_ID],0)),"")=0,"",_xlfn.IFNA(INDEX(Spec_Master_List_tbl[Cogen],MATCH(Registration_Tbl[[#This Row],[Facility_Unit_ARB_ID]],Spec_Master_List_tbl[ARB_ID],0)),""))</f>
        <v/>
      </c>
      <c r="F49" s="72"/>
      <c r="G49" s="52" t="str">
        <f>IF(_xlfn.IFNA(INDEX(Spec_Master_List_tbl[USEPA_GHG_ID],MATCH(Registration_Tbl[[#This Row],[Facility_Unit_ARB_ID]],Spec_Master_List_tbl[ARB_ID],0)),"")=0,"",_xlfn.IFNA(INDEX(Spec_Master_List_tbl[USEPA_GHG_ID],MATCH(Registration_Tbl[[#This Row],[Facility_Unit_ARB_ID]],Spec_Master_List_tbl[ARB_ID],0)),""))</f>
        <v/>
      </c>
      <c r="H4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9" s="52" t="str">
        <f>IF(_xlfn.IFNA(INDEX(Spec_Master_List_tbl[CEC_RPS_ID],MATCH(Registration_Tbl[[#This Row],[Facility_Unit_ARB_ID]],Spec_Master_List_tbl[ARB_ID],0)),"")=0,"",_xlfn.IFNA(INDEX(Spec_Master_List_tbl[CEC_RPS_ID],MATCH(Registration_Tbl[[#This Row],[Facility_Unit_ARB_ID]],Spec_Master_List_tbl[ARB_ID],0)),""))</f>
        <v/>
      </c>
      <c r="J49" s="83"/>
      <c r="K49" s="56"/>
      <c r="L49" s="57"/>
      <c r="M4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9" s="63"/>
      <c r="O49" s="59"/>
      <c r="P49" s="57"/>
      <c r="Q49" s="57"/>
      <c r="R49" s="58"/>
      <c r="S4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9" s="70"/>
      <c r="U49" s="70"/>
      <c r="V49" s="70"/>
      <c r="W49" s="56"/>
      <c r="X49" s="57"/>
      <c r="Y49" s="57"/>
      <c r="Z49" s="56"/>
      <c r="AA49" s="57"/>
      <c r="AB49" s="56"/>
      <c r="AC49" s="57"/>
    </row>
    <row r="50" spans="1:29" ht="16" thickBot="1" x14ac:dyDescent="0.4">
      <c r="A50" s="50" t="str">
        <f>IF(ISBLANK(Registration_Tbl[[#This Row],[Facility_Unit_Name]]),"",'EPE Information'!$C$9)</f>
        <v/>
      </c>
      <c r="B50" s="51"/>
      <c r="C50" s="71" t="str">
        <f>_xlfn.IFNA(INDEX(Spec_Master_List_tbl[ARB_ID],MATCH(Registration_Tbl[[#This Row],[Facility_Unit_Name]],Spec_Master_List_tbl[Specified_Import_Name],0)),"")</f>
        <v/>
      </c>
      <c r="D50" s="52" t="str">
        <f>IF(_xlfn.IFNA(INDEX(Spec_Master_List_tbl[Primary Fuel],MATCH(Registration_Tbl[[#This Row],[Facility_Unit_ARB_ID]],Spec_Master_List_tbl[ARB_ID],0)),"")=0,"",_xlfn.IFNA(INDEX(Spec_Master_List_tbl[Primary Fuel],MATCH(Registration_Tbl[[#This Row],[Facility_Unit_ARB_ID]],Spec_Master_List_tbl[ARB_ID],0)),""))</f>
        <v/>
      </c>
      <c r="E50" s="84" t="str">
        <f>IF(_xlfn.IFNA(INDEX(Spec_Master_List_tbl[Cogen],MATCH(Registration_Tbl[[#This Row],[Facility_Unit_ARB_ID]],Spec_Master_List_tbl[ARB_ID],0)),"")=0,"",_xlfn.IFNA(INDEX(Spec_Master_List_tbl[Cogen],MATCH(Registration_Tbl[[#This Row],[Facility_Unit_ARB_ID]],Spec_Master_List_tbl[ARB_ID],0)),""))</f>
        <v/>
      </c>
      <c r="F50" s="72"/>
      <c r="G50" s="52" t="str">
        <f>IF(_xlfn.IFNA(INDEX(Spec_Master_List_tbl[USEPA_GHG_ID],MATCH(Registration_Tbl[[#This Row],[Facility_Unit_ARB_ID]],Spec_Master_List_tbl[ARB_ID],0)),"")=0,"",_xlfn.IFNA(INDEX(Spec_Master_List_tbl[USEPA_GHG_ID],MATCH(Registration_Tbl[[#This Row],[Facility_Unit_ARB_ID]],Spec_Master_List_tbl[ARB_ID],0)),""))</f>
        <v/>
      </c>
      <c r="H5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50" s="52" t="str">
        <f>IF(_xlfn.IFNA(INDEX(Spec_Master_List_tbl[CEC_RPS_ID],MATCH(Registration_Tbl[[#This Row],[Facility_Unit_ARB_ID]],Spec_Master_List_tbl[ARB_ID],0)),"")=0,"",_xlfn.IFNA(INDEX(Spec_Master_List_tbl[CEC_RPS_ID],MATCH(Registration_Tbl[[#This Row],[Facility_Unit_ARB_ID]],Spec_Master_List_tbl[ARB_ID],0)),""))</f>
        <v/>
      </c>
      <c r="J50" s="83"/>
      <c r="K50" s="56"/>
      <c r="L50" s="57"/>
      <c r="M5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50" s="63"/>
      <c r="O50" s="59"/>
      <c r="P50" s="57"/>
      <c r="Q50" s="57"/>
      <c r="R50" s="58"/>
      <c r="S5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50" s="70"/>
      <c r="U50" s="70"/>
      <c r="V50" s="70"/>
      <c r="W50" s="56"/>
      <c r="X50" s="57"/>
      <c r="Y50" s="57"/>
      <c r="Z50" s="56"/>
      <c r="AA50" s="57"/>
      <c r="AB50" s="56"/>
      <c r="AC50" s="57"/>
    </row>
    <row r="51" spans="1:29" ht="16" thickBot="1" x14ac:dyDescent="0.4">
      <c r="A51" s="50" t="str">
        <f>IF(ISBLANK(Registration_Tbl[[#This Row],[Facility_Unit_Name]]),"",'EPE Information'!$C$9)</f>
        <v/>
      </c>
      <c r="B51" s="51"/>
      <c r="C51" s="71" t="str">
        <f>_xlfn.IFNA(INDEX(Spec_Master_List_tbl[ARB_ID],MATCH(Registration_Tbl[[#This Row],[Facility_Unit_Name]],Spec_Master_List_tbl[Specified_Import_Name],0)),"")</f>
        <v/>
      </c>
      <c r="D51" s="52" t="str">
        <f>IF(_xlfn.IFNA(INDEX(Spec_Master_List_tbl[Primary Fuel],MATCH(Registration_Tbl[[#This Row],[Facility_Unit_ARB_ID]],Spec_Master_List_tbl[ARB_ID],0)),"")=0,"",_xlfn.IFNA(INDEX(Spec_Master_List_tbl[Primary Fuel],MATCH(Registration_Tbl[[#This Row],[Facility_Unit_ARB_ID]],Spec_Master_List_tbl[ARB_ID],0)),""))</f>
        <v/>
      </c>
      <c r="E51" s="84" t="str">
        <f>IF(_xlfn.IFNA(INDEX(Spec_Master_List_tbl[Cogen],MATCH(Registration_Tbl[[#This Row],[Facility_Unit_ARB_ID]],Spec_Master_List_tbl[ARB_ID],0)),"")=0,"",_xlfn.IFNA(INDEX(Spec_Master_List_tbl[Cogen],MATCH(Registration_Tbl[[#This Row],[Facility_Unit_ARB_ID]],Spec_Master_List_tbl[ARB_ID],0)),""))</f>
        <v/>
      </c>
      <c r="F51" s="72"/>
      <c r="G51" s="52" t="str">
        <f>IF(_xlfn.IFNA(INDEX(Spec_Master_List_tbl[USEPA_GHG_ID],MATCH(Registration_Tbl[[#This Row],[Facility_Unit_ARB_ID]],Spec_Master_List_tbl[ARB_ID],0)),"")=0,"",_xlfn.IFNA(INDEX(Spec_Master_List_tbl[USEPA_GHG_ID],MATCH(Registration_Tbl[[#This Row],[Facility_Unit_ARB_ID]],Spec_Master_List_tbl[ARB_ID],0)),""))</f>
        <v/>
      </c>
      <c r="H5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51" s="52" t="str">
        <f>IF(_xlfn.IFNA(INDEX(Spec_Master_List_tbl[CEC_RPS_ID],MATCH(Registration_Tbl[[#This Row],[Facility_Unit_ARB_ID]],Spec_Master_List_tbl[ARB_ID],0)),"")=0,"",_xlfn.IFNA(INDEX(Spec_Master_List_tbl[CEC_RPS_ID],MATCH(Registration_Tbl[[#This Row],[Facility_Unit_ARB_ID]],Spec_Master_List_tbl[ARB_ID],0)),""))</f>
        <v/>
      </c>
      <c r="J51" s="83"/>
      <c r="K51" s="56"/>
      <c r="L51" s="57"/>
      <c r="M5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51" s="63"/>
      <c r="O51" s="59"/>
      <c r="P51" s="57"/>
      <c r="Q51" s="57"/>
      <c r="R51" s="58"/>
      <c r="S5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51" s="70"/>
      <c r="U51" s="70"/>
      <c r="V51" s="70"/>
      <c r="W51" s="56"/>
      <c r="X51" s="57"/>
      <c r="Y51" s="57"/>
      <c r="Z51" s="56"/>
      <c r="AA51" s="57"/>
      <c r="AB51" s="56"/>
      <c r="AC51" s="57"/>
    </row>
    <row r="52" spans="1:29" ht="16" thickBot="1" x14ac:dyDescent="0.4">
      <c r="A52" s="50" t="str">
        <f>IF(ISBLANK(Registration_Tbl[[#This Row],[Facility_Unit_Name]]),"",'EPE Information'!$C$9)</f>
        <v/>
      </c>
      <c r="B52" s="51"/>
      <c r="C52" s="71" t="str">
        <f>_xlfn.IFNA(INDEX(Spec_Master_List_tbl[ARB_ID],MATCH(Registration_Tbl[[#This Row],[Facility_Unit_Name]],Spec_Master_List_tbl[Specified_Import_Name],0)),"")</f>
        <v/>
      </c>
      <c r="D52" s="52" t="str">
        <f>IF(_xlfn.IFNA(INDEX(Spec_Master_List_tbl[Primary Fuel],MATCH(Registration_Tbl[[#This Row],[Facility_Unit_ARB_ID]],Spec_Master_List_tbl[ARB_ID],0)),"")=0,"",_xlfn.IFNA(INDEX(Spec_Master_List_tbl[Primary Fuel],MATCH(Registration_Tbl[[#This Row],[Facility_Unit_ARB_ID]],Spec_Master_List_tbl[ARB_ID],0)),""))</f>
        <v/>
      </c>
      <c r="E52" s="84" t="str">
        <f>IF(_xlfn.IFNA(INDEX(Spec_Master_List_tbl[Cogen],MATCH(Registration_Tbl[[#This Row],[Facility_Unit_ARB_ID]],Spec_Master_List_tbl[ARB_ID],0)),"")=0,"",_xlfn.IFNA(INDEX(Spec_Master_List_tbl[Cogen],MATCH(Registration_Tbl[[#This Row],[Facility_Unit_ARB_ID]],Spec_Master_List_tbl[ARB_ID],0)),""))</f>
        <v/>
      </c>
      <c r="F52" s="72"/>
      <c r="G52" s="52" t="str">
        <f>IF(_xlfn.IFNA(INDEX(Spec_Master_List_tbl[USEPA_GHG_ID],MATCH(Registration_Tbl[[#This Row],[Facility_Unit_ARB_ID]],Spec_Master_List_tbl[ARB_ID],0)),"")=0,"",_xlfn.IFNA(INDEX(Spec_Master_List_tbl[USEPA_GHG_ID],MATCH(Registration_Tbl[[#This Row],[Facility_Unit_ARB_ID]],Spec_Master_List_tbl[ARB_ID],0)),""))</f>
        <v/>
      </c>
      <c r="H5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52" s="52" t="str">
        <f>IF(_xlfn.IFNA(INDEX(Spec_Master_List_tbl[CEC_RPS_ID],MATCH(Registration_Tbl[[#This Row],[Facility_Unit_ARB_ID]],Spec_Master_List_tbl[ARB_ID],0)),"")=0,"",_xlfn.IFNA(INDEX(Spec_Master_List_tbl[CEC_RPS_ID],MATCH(Registration_Tbl[[#This Row],[Facility_Unit_ARB_ID]],Spec_Master_List_tbl[ARB_ID],0)),""))</f>
        <v/>
      </c>
      <c r="J52" s="83"/>
      <c r="K52" s="56"/>
      <c r="L52" s="57"/>
      <c r="M5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52" s="63"/>
      <c r="O52" s="59"/>
      <c r="P52" s="57"/>
      <c r="Q52" s="57"/>
      <c r="R52" s="58"/>
      <c r="S5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52" s="70"/>
      <c r="U52" s="70"/>
      <c r="V52" s="70"/>
      <c r="W52" s="56"/>
      <c r="X52" s="57"/>
      <c r="Y52" s="57"/>
      <c r="Z52" s="56"/>
      <c r="AA52" s="57"/>
      <c r="AB52" s="56"/>
      <c r="AC52" s="57"/>
    </row>
    <row r="53" spans="1:29" ht="16" thickBot="1" x14ac:dyDescent="0.4">
      <c r="A53" s="50" t="str">
        <f>IF(ISBLANK(Registration_Tbl[[#This Row],[Facility_Unit_Name]]),"",'EPE Information'!$C$9)</f>
        <v/>
      </c>
      <c r="B53" s="51"/>
      <c r="C53" s="71" t="str">
        <f>_xlfn.IFNA(INDEX(Spec_Master_List_tbl[ARB_ID],MATCH(Registration_Tbl[[#This Row],[Facility_Unit_Name]],Spec_Master_List_tbl[Specified_Import_Name],0)),"")</f>
        <v/>
      </c>
      <c r="D53" s="52" t="str">
        <f>IF(_xlfn.IFNA(INDEX(Spec_Master_List_tbl[Primary Fuel],MATCH(Registration_Tbl[[#This Row],[Facility_Unit_ARB_ID]],Spec_Master_List_tbl[ARB_ID],0)),"")=0,"",_xlfn.IFNA(INDEX(Spec_Master_List_tbl[Primary Fuel],MATCH(Registration_Tbl[[#This Row],[Facility_Unit_ARB_ID]],Spec_Master_List_tbl[ARB_ID],0)),""))</f>
        <v/>
      </c>
      <c r="E53" s="84" t="str">
        <f>IF(_xlfn.IFNA(INDEX(Spec_Master_List_tbl[Cogen],MATCH(Registration_Tbl[[#This Row],[Facility_Unit_ARB_ID]],Spec_Master_List_tbl[ARB_ID],0)),"")=0,"",_xlfn.IFNA(INDEX(Spec_Master_List_tbl[Cogen],MATCH(Registration_Tbl[[#This Row],[Facility_Unit_ARB_ID]],Spec_Master_List_tbl[ARB_ID],0)),""))</f>
        <v/>
      </c>
      <c r="F53" s="72"/>
      <c r="G53" s="52" t="str">
        <f>IF(_xlfn.IFNA(INDEX(Spec_Master_List_tbl[USEPA_GHG_ID],MATCH(Registration_Tbl[[#This Row],[Facility_Unit_ARB_ID]],Spec_Master_List_tbl[ARB_ID],0)),"")=0,"",_xlfn.IFNA(INDEX(Spec_Master_List_tbl[USEPA_GHG_ID],MATCH(Registration_Tbl[[#This Row],[Facility_Unit_ARB_ID]],Spec_Master_List_tbl[ARB_ID],0)),""))</f>
        <v/>
      </c>
      <c r="H5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53" s="52" t="str">
        <f>IF(_xlfn.IFNA(INDEX(Spec_Master_List_tbl[CEC_RPS_ID],MATCH(Registration_Tbl[[#This Row],[Facility_Unit_ARB_ID]],Spec_Master_List_tbl[ARB_ID],0)),"")=0,"",_xlfn.IFNA(INDEX(Spec_Master_List_tbl[CEC_RPS_ID],MATCH(Registration_Tbl[[#This Row],[Facility_Unit_ARB_ID]],Spec_Master_List_tbl[ARB_ID],0)),""))</f>
        <v/>
      </c>
      <c r="J53" s="83"/>
      <c r="K53" s="56"/>
      <c r="L53" s="57"/>
      <c r="M5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53" s="63"/>
      <c r="O53" s="59"/>
      <c r="P53" s="57"/>
      <c r="Q53" s="57"/>
      <c r="R53" s="58"/>
      <c r="S5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53" s="70"/>
      <c r="U53" s="70"/>
      <c r="V53" s="70"/>
      <c r="W53" s="56"/>
      <c r="X53" s="57"/>
      <c r="Y53" s="57"/>
      <c r="Z53" s="56"/>
      <c r="AA53" s="57"/>
      <c r="AB53" s="56"/>
      <c r="AC53" s="57"/>
    </row>
    <row r="54" spans="1:29" ht="16" thickBot="1" x14ac:dyDescent="0.4">
      <c r="A54" s="50" t="str">
        <f>IF(ISBLANK(Registration_Tbl[[#This Row],[Facility_Unit_Name]]),"",'EPE Information'!$C$9)</f>
        <v/>
      </c>
      <c r="B54" s="51"/>
      <c r="C54" s="71" t="str">
        <f>_xlfn.IFNA(INDEX(Spec_Master_List_tbl[ARB_ID],MATCH(Registration_Tbl[[#This Row],[Facility_Unit_Name]],Spec_Master_List_tbl[Specified_Import_Name],0)),"")</f>
        <v/>
      </c>
      <c r="D54" s="52" t="str">
        <f>IF(_xlfn.IFNA(INDEX(Spec_Master_List_tbl[Primary Fuel],MATCH(Registration_Tbl[[#This Row],[Facility_Unit_ARB_ID]],Spec_Master_List_tbl[ARB_ID],0)),"")=0,"",_xlfn.IFNA(INDEX(Spec_Master_List_tbl[Primary Fuel],MATCH(Registration_Tbl[[#This Row],[Facility_Unit_ARB_ID]],Spec_Master_List_tbl[ARB_ID],0)),""))</f>
        <v/>
      </c>
      <c r="E54" s="84" t="str">
        <f>IF(_xlfn.IFNA(INDEX(Spec_Master_List_tbl[Cogen],MATCH(Registration_Tbl[[#This Row],[Facility_Unit_ARB_ID]],Spec_Master_List_tbl[ARB_ID],0)),"")=0,"",_xlfn.IFNA(INDEX(Spec_Master_List_tbl[Cogen],MATCH(Registration_Tbl[[#This Row],[Facility_Unit_ARB_ID]],Spec_Master_List_tbl[ARB_ID],0)),""))</f>
        <v/>
      </c>
      <c r="F54" s="72"/>
      <c r="G54" s="52" t="str">
        <f>IF(_xlfn.IFNA(INDEX(Spec_Master_List_tbl[USEPA_GHG_ID],MATCH(Registration_Tbl[[#This Row],[Facility_Unit_ARB_ID]],Spec_Master_List_tbl[ARB_ID],0)),"")=0,"",_xlfn.IFNA(INDEX(Spec_Master_List_tbl[USEPA_GHG_ID],MATCH(Registration_Tbl[[#This Row],[Facility_Unit_ARB_ID]],Spec_Master_List_tbl[ARB_ID],0)),""))</f>
        <v/>
      </c>
      <c r="H5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54" s="52" t="str">
        <f>IF(_xlfn.IFNA(INDEX(Spec_Master_List_tbl[CEC_RPS_ID],MATCH(Registration_Tbl[[#This Row],[Facility_Unit_ARB_ID]],Spec_Master_List_tbl[ARB_ID],0)),"")=0,"",_xlfn.IFNA(INDEX(Spec_Master_List_tbl[CEC_RPS_ID],MATCH(Registration_Tbl[[#This Row],[Facility_Unit_ARB_ID]],Spec_Master_List_tbl[ARB_ID],0)),""))</f>
        <v/>
      </c>
      <c r="J54" s="83"/>
      <c r="K54" s="56"/>
      <c r="L54" s="57"/>
      <c r="M5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54" s="63"/>
      <c r="O54" s="59"/>
      <c r="P54" s="57"/>
      <c r="Q54" s="57"/>
      <c r="R54" s="58"/>
      <c r="S5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54" s="70"/>
      <c r="U54" s="70"/>
      <c r="V54" s="70"/>
      <c r="W54" s="56"/>
      <c r="X54" s="57"/>
      <c r="Y54" s="57"/>
      <c r="Z54" s="56"/>
      <c r="AA54" s="57"/>
      <c r="AB54" s="56"/>
      <c r="AC54" s="57"/>
    </row>
    <row r="55" spans="1:29" ht="16" thickBot="1" x14ac:dyDescent="0.4">
      <c r="A55" s="50" t="str">
        <f>IF(ISBLANK(Registration_Tbl[[#This Row],[Facility_Unit_Name]]),"",'EPE Information'!$C$9)</f>
        <v/>
      </c>
      <c r="B55" s="51"/>
      <c r="C55" s="71" t="str">
        <f>_xlfn.IFNA(INDEX(Spec_Master_List_tbl[ARB_ID],MATCH(Registration_Tbl[[#This Row],[Facility_Unit_Name]],Spec_Master_List_tbl[Specified_Import_Name],0)),"")</f>
        <v/>
      </c>
      <c r="D55" s="52" t="str">
        <f>IF(_xlfn.IFNA(INDEX(Spec_Master_List_tbl[Primary Fuel],MATCH(Registration_Tbl[[#This Row],[Facility_Unit_ARB_ID]],Spec_Master_List_tbl[ARB_ID],0)),"")=0,"",_xlfn.IFNA(INDEX(Spec_Master_List_tbl[Primary Fuel],MATCH(Registration_Tbl[[#This Row],[Facility_Unit_ARB_ID]],Spec_Master_List_tbl[ARB_ID],0)),""))</f>
        <v/>
      </c>
      <c r="E55" s="84" t="str">
        <f>IF(_xlfn.IFNA(INDEX(Spec_Master_List_tbl[Cogen],MATCH(Registration_Tbl[[#This Row],[Facility_Unit_ARB_ID]],Spec_Master_List_tbl[ARB_ID],0)),"")=0,"",_xlfn.IFNA(INDEX(Spec_Master_List_tbl[Cogen],MATCH(Registration_Tbl[[#This Row],[Facility_Unit_ARB_ID]],Spec_Master_List_tbl[ARB_ID],0)),""))</f>
        <v/>
      </c>
      <c r="F55" s="72"/>
      <c r="G55" s="52" t="str">
        <f>IF(_xlfn.IFNA(INDEX(Spec_Master_List_tbl[USEPA_GHG_ID],MATCH(Registration_Tbl[[#This Row],[Facility_Unit_ARB_ID]],Spec_Master_List_tbl[ARB_ID],0)),"")=0,"",_xlfn.IFNA(INDEX(Spec_Master_List_tbl[USEPA_GHG_ID],MATCH(Registration_Tbl[[#This Row],[Facility_Unit_ARB_ID]],Spec_Master_List_tbl[ARB_ID],0)),""))</f>
        <v/>
      </c>
      <c r="H5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55" s="52" t="str">
        <f>IF(_xlfn.IFNA(INDEX(Spec_Master_List_tbl[CEC_RPS_ID],MATCH(Registration_Tbl[[#This Row],[Facility_Unit_ARB_ID]],Spec_Master_List_tbl[ARB_ID],0)),"")=0,"",_xlfn.IFNA(INDEX(Spec_Master_List_tbl[CEC_RPS_ID],MATCH(Registration_Tbl[[#This Row],[Facility_Unit_ARB_ID]],Spec_Master_List_tbl[ARB_ID],0)),""))</f>
        <v/>
      </c>
      <c r="J55" s="83"/>
      <c r="K55" s="56"/>
      <c r="L55" s="57"/>
      <c r="M5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55" s="63"/>
      <c r="O55" s="59"/>
      <c r="P55" s="57"/>
      <c r="Q55" s="57"/>
      <c r="R55" s="58"/>
      <c r="S5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55" s="70"/>
      <c r="U55" s="70"/>
      <c r="V55" s="70"/>
      <c r="W55" s="56"/>
      <c r="X55" s="57"/>
      <c r="Y55" s="57"/>
      <c r="Z55" s="56"/>
      <c r="AA55" s="57"/>
      <c r="AB55" s="56"/>
      <c r="AC55" s="57"/>
    </row>
    <row r="56" spans="1:29" ht="16" thickBot="1" x14ac:dyDescent="0.4">
      <c r="A56" s="50" t="str">
        <f>IF(ISBLANK(Registration_Tbl[[#This Row],[Facility_Unit_Name]]),"",'EPE Information'!$C$9)</f>
        <v/>
      </c>
      <c r="B56" s="51"/>
      <c r="C56" s="71" t="str">
        <f>_xlfn.IFNA(INDEX(Spec_Master_List_tbl[ARB_ID],MATCH(Registration_Tbl[[#This Row],[Facility_Unit_Name]],Spec_Master_List_tbl[Specified_Import_Name],0)),"")</f>
        <v/>
      </c>
      <c r="D56" s="52" t="str">
        <f>IF(_xlfn.IFNA(INDEX(Spec_Master_List_tbl[Primary Fuel],MATCH(Registration_Tbl[[#This Row],[Facility_Unit_ARB_ID]],Spec_Master_List_tbl[ARB_ID],0)),"")=0,"",_xlfn.IFNA(INDEX(Spec_Master_List_tbl[Primary Fuel],MATCH(Registration_Tbl[[#This Row],[Facility_Unit_ARB_ID]],Spec_Master_List_tbl[ARB_ID],0)),""))</f>
        <v/>
      </c>
      <c r="E56" s="84" t="str">
        <f>IF(_xlfn.IFNA(INDEX(Spec_Master_List_tbl[Cogen],MATCH(Registration_Tbl[[#This Row],[Facility_Unit_ARB_ID]],Spec_Master_List_tbl[ARB_ID],0)),"")=0,"",_xlfn.IFNA(INDEX(Spec_Master_List_tbl[Cogen],MATCH(Registration_Tbl[[#This Row],[Facility_Unit_ARB_ID]],Spec_Master_List_tbl[ARB_ID],0)),""))</f>
        <v/>
      </c>
      <c r="F56" s="72"/>
      <c r="G56" s="52" t="str">
        <f>IF(_xlfn.IFNA(INDEX(Spec_Master_List_tbl[USEPA_GHG_ID],MATCH(Registration_Tbl[[#This Row],[Facility_Unit_ARB_ID]],Spec_Master_List_tbl[ARB_ID],0)),"")=0,"",_xlfn.IFNA(INDEX(Spec_Master_List_tbl[USEPA_GHG_ID],MATCH(Registration_Tbl[[#This Row],[Facility_Unit_ARB_ID]],Spec_Master_List_tbl[ARB_ID],0)),""))</f>
        <v/>
      </c>
      <c r="H5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56" s="52" t="str">
        <f>IF(_xlfn.IFNA(INDEX(Spec_Master_List_tbl[CEC_RPS_ID],MATCH(Registration_Tbl[[#This Row],[Facility_Unit_ARB_ID]],Spec_Master_List_tbl[ARB_ID],0)),"")=0,"",_xlfn.IFNA(INDEX(Spec_Master_List_tbl[CEC_RPS_ID],MATCH(Registration_Tbl[[#This Row],[Facility_Unit_ARB_ID]],Spec_Master_List_tbl[ARB_ID],0)),""))</f>
        <v/>
      </c>
      <c r="J56" s="83"/>
      <c r="K56" s="56"/>
      <c r="L56" s="57"/>
      <c r="M5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56" s="63"/>
      <c r="O56" s="59"/>
      <c r="P56" s="57"/>
      <c r="Q56" s="57"/>
      <c r="R56" s="58"/>
      <c r="S5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56" s="70"/>
      <c r="U56" s="70"/>
      <c r="V56" s="70"/>
      <c r="W56" s="56"/>
      <c r="X56" s="57"/>
      <c r="Y56" s="57"/>
      <c r="Z56" s="56"/>
      <c r="AA56" s="57"/>
      <c r="AB56" s="56"/>
      <c r="AC56" s="57"/>
    </row>
    <row r="57" spans="1:29" ht="16" thickBot="1" x14ac:dyDescent="0.4">
      <c r="A57" s="50" t="str">
        <f>IF(ISBLANK(Registration_Tbl[[#This Row],[Facility_Unit_Name]]),"",'EPE Information'!$C$9)</f>
        <v/>
      </c>
      <c r="B57" s="51"/>
      <c r="C57" s="71" t="str">
        <f>_xlfn.IFNA(INDEX(Spec_Master_List_tbl[ARB_ID],MATCH(Registration_Tbl[[#This Row],[Facility_Unit_Name]],Spec_Master_List_tbl[Specified_Import_Name],0)),"")</f>
        <v/>
      </c>
      <c r="D57" s="52" t="str">
        <f>IF(_xlfn.IFNA(INDEX(Spec_Master_List_tbl[Primary Fuel],MATCH(Registration_Tbl[[#This Row],[Facility_Unit_ARB_ID]],Spec_Master_List_tbl[ARB_ID],0)),"")=0,"",_xlfn.IFNA(INDEX(Spec_Master_List_tbl[Primary Fuel],MATCH(Registration_Tbl[[#This Row],[Facility_Unit_ARB_ID]],Spec_Master_List_tbl[ARB_ID],0)),""))</f>
        <v/>
      </c>
      <c r="E57" s="84" t="str">
        <f>IF(_xlfn.IFNA(INDEX(Spec_Master_List_tbl[Cogen],MATCH(Registration_Tbl[[#This Row],[Facility_Unit_ARB_ID]],Spec_Master_List_tbl[ARB_ID],0)),"")=0,"",_xlfn.IFNA(INDEX(Spec_Master_List_tbl[Cogen],MATCH(Registration_Tbl[[#This Row],[Facility_Unit_ARB_ID]],Spec_Master_List_tbl[ARB_ID],0)),""))</f>
        <v/>
      </c>
      <c r="F57" s="72"/>
      <c r="G57" s="52" t="str">
        <f>IF(_xlfn.IFNA(INDEX(Spec_Master_List_tbl[USEPA_GHG_ID],MATCH(Registration_Tbl[[#This Row],[Facility_Unit_ARB_ID]],Spec_Master_List_tbl[ARB_ID],0)),"")=0,"",_xlfn.IFNA(INDEX(Spec_Master_List_tbl[USEPA_GHG_ID],MATCH(Registration_Tbl[[#This Row],[Facility_Unit_ARB_ID]],Spec_Master_List_tbl[ARB_ID],0)),""))</f>
        <v/>
      </c>
      <c r="H5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57" s="52" t="str">
        <f>IF(_xlfn.IFNA(INDEX(Spec_Master_List_tbl[CEC_RPS_ID],MATCH(Registration_Tbl[[#This Row],[Facility_Unit_ARB_ID]],Spec_Master_List_tbl[ARB_ID],0)),"")=0,"",_xlfn.IFNA(INDEX(Spec_Master_List_tbl[CEC_RPS_ID],MATCH(Registration_Tbl[[#This Row],[Facility_Unit_ARB_ID]],Spec_Master_List_tbl[ARB_ID],0)),""))</f>
        <v/>
      </c>
      <c r="J57" s="83"/>
      <c r="K57" s="56"/>
      <c r="L57" s="57"/>
      <c r="M5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57" s="63"/>
      <c r="O57" s="59"/>
      <c r="P57" s="57"/>
      <c r="Q57" s="57"/>
      <c r="R57" s="58"/>
      <c r="S5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57" s="70"/>
      <c r="U57" s="70"/>
      <c r="V57" s="70"/>
      <c r="W57" s="56"/>
      <c r="X57" s="57"/>
      <c r="Y57" s="57"/>
      <c r="Z57" s="56"/>
      <c r="AA57" s="57"/>
      <c r="AB57" s="56"/>
      <c r="AC57" s="57"/>
    </row>
    <row r="58" spans="1:29" ht="16" thickBot="1" x14ac:dyDescent="0.4">
      <c r="A58" s="50" t="str">
        <f>IF(ISBLANK(Registration_Tbl[[#This Row],[Facility_Unit_Name]]),"",'EPE Information'!$C$9)</f>
        <v/>
      </c>
      <c r="B58" s="51"/>
      <c r="C58" s="71" t="str">
        <f>_xlfn.IFNA(INDEX(Spec_Master_List_tbl[ARB_ID],MATCH(Registration_Tbl[[#This Row],[Facility_Unit_Name]],Spec_Master_List_tbl[Specified_Import_Name],0)),"")</f>
        <v/>
      </c>
      <c r="D58" s="52" t="str">
        <f>IF(_xlfn.IFNA(INDEX(Spec_Master_List_tbl[Primary Fuel],MATCH(Registration_Tbl[[#This Row],[Facility_Unit_ARB_ID]],Spec_Master_List_tbl[ARB_ID],0)),"")=0,"",_xlfn.IFNA(INDEX(Spec_Master_List_tbl[Primary Fuel],MATCH(Registration_Tbl[[#This Row],[Facility_Unit_ARB_ID]],Spec_Master_List_tbl[ARB_ID],0)),""))</f>
        <v/>
      </c>
      <c r="E58" s="84" t="str">
        <f>IF(_xlfn.IFNA(INDEX(Spec_Master_List_tbl[Cogen],MATCH(Registration_Tbl[[#This Row],[Facility_Unit_ARB_ID]],Spec_Master_List_tbl[ARB_ID],0)),"")=0,"",_xlfn.IFNA(INDEX(Spec_Master_List_tbl[Cogen],MATCH(Registration_Tbl[[#This Row],[Facility_Unit_ARB_ID]],Spec_Master_List_tbl[ARB_ID],0)),""))</f>
        <v/>
      </c>
      <c r="F58" s="72"/>
      <c r="G58" s="52" t="str">
        <f>IF(_xlfn.IFNA(INDEX(Spec_Master_List_tbl[USEPA_GHG_ID],MATCH(Registration_Tbl[[#This Row],[Facility_Unit_ARB_ID]],Spec_Master_List_tbl[ARB_ID],0)),"")=0,"",_xlfn.IFNA(INDEX(Spec_Master_List_tbl[USEPA_GHG_ID],MATCH(Registration_Tbl[[#This Row],[Facility_Unit_ARB_ID]],Spec_Master_List_tbl[ARB_ID],0)),""))</f>
        <v/>
      </c>
      <c r="H5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58" s="52" t="str">
        <f>IF(_xlfn.IFNA(INDEX(Spec_Master_List_tbl[CEC_RPS_ID],MATCH(Registration_Tbl[[#This Row],[Facility_Unit_ARB_ID]],Spec_Master_List_tbl[ARB_ID],0)),"")=0,"",_xlfn.IFNA(INDEX(Spec_Master_List_tbl[CEC_RPS_ID],MATCH(Registration_Tbl[[#This Row],[Facility_Unit_ARB_ID]],Spec_Master_List_tbl[ARB_ID],0)),""))</f>
        <v/>
      </c>
      <c r="J58" s="83"/>
      <c r="K58" s="56"/>
      <c r="L58" s="57"/>
      <c r="M5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58" s="63"/>
      <c r="O58" s="59"/>
      <c r="P58" s="57"/>
      <c r="Q58" s="57"/>
      <c r="R58" s="58"/>
      <c r="S5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58" s="70"/>
      <c r="U58" s="70"/>
      <c r="V58" s="70"/>
      <c r="W58" s="56"/>
      <c r="X58" s="57"/>
      <c r="Y58" s="57"/>
      <c r="Z58" s="56"/>
      <c r="AA58" s="57"/>
      <c r="AB58" s="56"/>
      <c r="AC58" s="57"/>
    </row>
    <row r="59" spans="1:29" ht="16" thickBot="1" x14ac:dyDescent="0.4">
      <c r="A59" s="50" t="str">
        <f>IF(ISBLANK(Registration_Tbl[[#This Row],[Facility_Unit_Name]]),"",'EPE Information'!$C$9)</f>
        <v/>
      </c>
      <c r="B59" s="51"/>
      <c r="C59" s="71" t="str">
        <f>_xlfn.IFNA(INDEX(Spec_Master_List_tbl[ARB_ID],MATCH(Registration_Tbl[[#This Row],[Facility_Unit_Name]],Spec_Master_List_tbl[Specified_Import_Name],0)),"")</f>
        <v/>
      </c>
      <c r="D59" s="52" t="str">
        <f>IF(_xlfn.IFNA(INDEX(Spec_Master_List_tbl[Primary Fuel],MATCH(Registration_Tbl[[#This Row],[Facility_Unit_ARB_ID]],Spec_Master_List_tbl[ARB_ID],0)),"")=0,"",_xlfn.IFNA(INDEX(Spec_Master_List_tbl[Primary Fuel],MATCH(Registration_Tbl[[#This Row],[Facility_Unit_ARB_ID]],Spec_Master_List_tbl[ARB_ID],0)),""))</f>
        <v/>
      </c>
      <c r="E59" s="84" t="str">
        <f>IF(_xlfn.IFNA(INDEX(Spec_Master_List_tbl[Cogen],MATCH(Registration_Tbl[[#This Row],[Facility_Unit_ARB_ID]],Spec_Master_List_tbl[ARB_ID],0)),"")=0,"",_xlfn.IFNA(INDEX(Spec_Master_List_tbl[Cogen],MATCH(Registration_Tbl[[#This Row],[Facility_Unit_ARB_ID]],Spec_Master_List_tbl[ARB_ID],0)),""))</f>
        <v/>
      </c>
      <c r="F59" s="72"/>
      <c r="G59" s="52" t="str">
        <f>IF(_xlfn.IFNA(INDEX(Spec_Master_List_tbl[USEPA_GHG_ID],MATCH(Registration_Tbl[[#This Row],[Facility_Unit_ARB_ID]],Spec_Master_List_tbl[ARB_ID],0)),"")=0,"",_xlfn.IFNA(INDEX(Spec_Master_List_tbl[USEPA_GHG_ID],MATCH(Registration_Tbl[[#This Row],[Facility_Unit_ARB_ID]],Spec_Master_List_tbl[ARB_ID],0)),""))</f>
        <v/>
      </c>
      <c r="H5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59" s="52" t="str">
        <f>IF(_xlfn.IFNA(INDEX(Spec_Master_List_tbl[CEC_RPS_ID],MATCH(Registration_Tbl[[#This Row],[Facility_Unit_ARB_ID]],Spec_Master_List_tbl[ARB_ID],0)),"")=0,"",_xlfn.IFNA(INDEX(Spec_Master_List_tbl[CEC_RPS_ID],MATCH(Registration_Tbl[[#This Row],[Facility_Unit_ARB_ID]],Spec_Master_List_tbl[ARB_ID],0)),""))</f>
        <v/>
      </c>
      <c r="J59" s="83"/>
      <c r="K59" s="56"/>
      <c r="L59" s="57"/>
      <c r="M5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59" s="63"/>
      <c r="O59" s="59"/>
      <c r="P59" s="57"/>
      <c r="Q59" s="57"/>
      <c r="R59" s="58"/>
      <c r="S5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59" s="70"/>
      <c r="U59" s="70"/>
      <c r="V59" s="70"/>
      <c r="W59" s="56"/>
      <c r="X59" s="57"/>
      <c r="Y59" s="57"/>
      <c r="Z59" s="56"/>
      <c r="AA59" s="57"/>
      <c r="AB59" s="56"/>
      <c r="AC59" s="57"/>
    </row>
    <row r="60" spans="1:29" ht="16" thickBot="1" x14ac:dyDescent="0.4">
      <c r="A60" s="50" t="str">
        <f>IF(ISBLANK(Registration_Tbl[[#This Row],[Facility_Unit_Name]]),"",'EPE Information'!$C$9)</f>
        <v/>
      </c>
      <c r="B60" s="51"/>
      <c r="C60" s="71" t="str">
        <f>_xlfn.IFNA(INDEX(Spec_Master_List_tbl[ARB_ID],MATCH(Registration_Tbl[[#This Row],[Facility_Unit_Name]],Spec_Master_List_tbl[Specified_Import_Name],0)),"")</f>
        <v/>
      </c>
      <c r="D60" s="52" t="str">
        <f>IF(_xlfn.IFNA(INDEX(Spec_Master_List_tbl[Primary Fuel],MATCH(Registration_Tbl[[#This Row],[Facility_Unit_ARB_ID]],Spec_Master_List_tbl[ARB_ID],0)),"")=0,"",_xlfn.IFNA(INDEX(Spec_Master_List_tbl[Primary Fuel],MATCH(Registration_Tbl[[#This Row],[Facility_Unit_ARB_ID]],Spec_Master_List_tbl[ARB_ID],0)),""))</f>
        <v/>
      </c>
      <c r="E60" s="84" t="str">
        <f>IF(_xlfn.IFNA(INDEX(Spec_Master_List_tbl[Cogen],MATCH(Registration_Tbl[[#This Row],[Facility_Unit_ARB_ID]],Spec_Master_List_tbl[ARB_ID],0)),"")=0,"",_xlfn.IFNA(INDEX(Spec_Master_List_tbl[Cogen],MATCH(Registration_Tbl[[#This Row],[Facility_Unit_ARB_ID]],Spec_Master_List_tbl[ARB_ID],0)),""))</f>
        <v/>
      </c>
      <c r="F60" s="72"/>
      <c r="G60" s="52" t="str">
        <f>IF(_xlfn.IFNA(INDEX(Spec_Master_List_tbl[USEPA_GHG_ID],MATCH(Registration_Tbl[[#This Row],[Facility_Unit_ARB_ID]],Spec_Master_List_tbl[ARB_ID],0)),"")=0,"",_xlfn.IFNA(INDEX(Spec_Master_List_tbl[USEPA_GHG_ID],MATCH(Registration_Tbl[[#This Row],[Facility_Unit_ARB_ID]],Spec_Master_List_tbl[ARB_ID],0)),""))</f>
        <v/>
      </c>
      <c r="H6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60" s="52" t="str">
        <f>IF(_xlfn.IFNA(INDEX(Spec_Master_List_tbl[CEC_RPS_ID],MATCH(Registration_Tbl[[#This Row],[Facility_Unit_ARB_ID]],Spec_Master_List_tbl[ARB_ID],0)),"")=0,"",_xlfn.IFNA(INDEX(Spec_Master_List_tbl[CEC_RPS_ID],MATCH(Registration_Tbl[[#This Row],[Facility_Unit_ARB_ID]],Spec_Master_List_tbl[ARB_ID],0)),""))</f>
        <v/>
      </c>
      <c r="J60" s="83"/>
      <c r="K60" s="56"/>
      <c r="L60" s="57"/>
      <c r="M6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60" s="63"/>
      <c r="O60" s="59"/>
      <c r="P60" s="57"/>
      <c r="Q60" s="57"/>
      <c r="R60" s="58"/>
      <c r="S6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60" s="70"/>
      <c r="U60" s="70"/>
      <c r="V60" s="70"/>
      <c r="W60" s="56"/>
      <c r="X60" s="57"/>
      <c r="Y60" s="57"/>
      <c r="Z60" s="56"/>
      <c r="AA60" s="57"/>
      <c r="AB60" s="56"/>
      <c r="AC60" s="57"/>
    </row>
    <row r="61" spans="1:29" ht="16" thickBot="1" x14ac:dyDescent="0.4">
      <c r="A61" s="50" t="str">
        <f>IF(ISBLANK(Registration_Tbl[[#This Row],[Facility_Unit_Name]]),"",'EPE Information'!$C$9)</f>
        <v/>
      </c>
      <c r="B61" s="51"/>
      <c r="C61" s="71" t="str">
        <f>_xlfn.IFNA(INDEX(Spec_Master_List_tbl[ARB_ID],MATCH(Registration_Tbl[[#This Row],[Facility_Unit_Name]],Spec_Master_List_tbl[Specified_Import_Name],0)),"")</f>
        <v/>
      </c>
      <c r="D61" s="52" t="str">
        <f>IF(_xlfn.IFNA(INDEX(Spec_Master_List_tbl[Primary Fuel],MATCH(Registration_Tbl[[#This Row],[Facility_Unit_ARB_ID]],Spec_Master_List_tbl[ARB_ID],0)),"")=0,"",_xlfn.IFNA(INDEX(Spec_Master_List_tbl[Primary Fuel],MATCH(Registration_Tbl[[#This Row],[Facility_Unit_ARB_ID]],Spec_Master_List_tbl[ARB_ID],0)),""))</f>
        <v/>
      </c>
      <c r="E61" s="84" t="str">
        <f>IF(_xlfn.IFNA(INDEX(Spec_Master_List_tbl[Cogen],MATCH(Registration_Tbl[[#This Row],[Facility_Unit_ARB_ID]],Spec_Master_List_tbl[ARB_ID],0)),"")=0,"",_xlfn.IFNA(INDEX(Spec_Master_List_tbl[Cogen],MATCH(Registration_Tbl[[#This Row],[Facility_Unit_ARB_ID]],Spec_Master_List_tbl[ARB_ID],0)),""))</f>
        <v/>
      </c>
      <c r="F61" s="72"/>
      <c r="G61" s="52" t="str">
        <f>IF(_xlfn.IFNA(INDEX(Spec_Master_List_tbl[USEPA_GHG_ID],MATCH(Registration_Tbl[[#This Row],[Facility_Unit_ARB_ID]],Spec_Master_List_tbl[ARB_ID],0)),"")=0,"",_xlfn.IFNA(INDEX(Spec_Master_List_tbl[USEPA_GHG_ID],MATCH(Registration_Tbl[[#This Row],[Facility_Unit_ARB_ID]],Spec_Master_List_tbl[ARB_ID],0)),""))</f>
        <v/>
      </c>
      <c r="H6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61" s="52" t="str">
        <f>IF(_xlfn.IFNA(INDEX(Spec_Master_List_tbl[CEC_RPS_ID],MATCH(Registration_Tbl[[#This Row],[Facility_Unit_ARB_ID]],Spec_Master_List_tbl[ARB_ID],0)),"")=0,"",_xlfn.IFNA(INDEX(Spec_Master_List_tbl[CEC_RPS_ID],MATCH(Registration_Tbl[[#This Row],[Facility_Unit_ARB_ID]],Spec_Master_List_tbl[ARB_ID],0)),""))</f>
        <v/>
      </c>
      <c r="J61" s="83"/>
      <c r="K61" s="56"/>
      <c r="L61" s="57"/>
      <c r="M6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61" s="63"/>
      <c r="O61" s="59"/>
      <c r="P61" s="57"/>
      <c r="Q61" s="57"/>
      <c r="R61" s="58"/>
      <c r="S6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61" s="70"/>
      <c r="U61" s="70"/>
      <c r="V61" s="70"/>
      <c r="W61" s="56"/>
      <c r="X61" s="57"/>
      <c r="Y61" s="57"/>
      <c r="Z61" s="56"/>
      <c r="AA61" s="57"/>
      <c r="AB61" s="56"/>
      <c r="AC61" s="57"/>
    </row>
    <row r="62" spans="1:29" ht="16" thickBot="1" x14ac:dyDescent="0.4">
      <c r="A62" s="50" t="str">
        <f>IF(ISBLANK(Registration_Tbl[[#This Row],[Facility_Unit_Name]]),"",'EPE Information'!$C$9)</f>
        <v/>
      </c>
      <c r="B62" s="51"/>
      <c r="C62" s="71" t="str">
        <f>_xlfn.IFNA(INDEX(Spec_Master_List_tbl[ARB_ID],MATCH(Registration_Tbl[[#This Row],[Facility_Unit_Name]],Spec_Master_List_tbl[Specified_Import_Name],0)),"")</f>
        <v/>
      </c>
      <c r="D62" s="52" t="str">
        <f>IF(_xlfn.IFNA(INDEX(Spec_Master_List_tbl[Primary Fuel],MATCH(Registration_Tbl[[#This Row],[Facility_Unit_ARB_ID]],Spec_Master_List_tbl[ARB_ID],0)),"")=0,"",_xlfn.IFNA(INDEX(Spec_Master_List_tbl[Primary Fuel],MATCH(Registration_Tbl[[#This Row],[Facility_Unit_ARB_ID]],Spec_Master_List_tbl[ARB_ID],0)),""))</f>
        <v/>
      </c>
      <c r="E62" s="84" t="str">
        <f>IF(_xlfn.IFNA(INDEX(Spec_Master_List_tbl[Cogen],MATCH(Registration_Tbl[[#This Row],[Facility_Unit_ARB_ID]],Spec_Master_List_tbl[ARB_ID],0)),"")=0,"",_xlfn.IFNA(INDEX(Spec_Master_List_tbl[Cogen],MATCH(Registration_Tbl[[#This Row],[Facility_Unit_ARB_ID]],Spec_Master_List_tbl[ARB_ID],0)),""))</f>
        <v/>
      </c>
      <c r="F62" s="72"/>
      <c r="G62" s="52" t="str">
        <f>IF(_xlfn.IFNA(INDEX(Spec_Master_List_tbl[USEPA_GHG_ID],MATCH(Registration_Tbl[[#This Row],[Facility_Unit_ARB_ID]],Spec_Master_List_tbl[ARB_ID],0)),"")=0,"",_xlfn.IFNA(INDEX(Spec_Master_List_tbl[USEPA_GHG_ID],MATCH(Registration_Tbl[[#This Row],[Facility_Unit_ARB_ID]],Spec_Master_List_tbl[ARB_ID],0)),""))</f>
        <v/>
      </c>
      <c r="H6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62" s="52" t="str">
        <f>IF(_xlfn.IFNA(INDEX(Spec_Master_List_tbl[CEC_RPS_ID],MATCH(Registration_Tbl[[#This Row],[Facility_Unit_ARB_ID]],Spec_Master_List_tbl[ARB_ID],0)),"")=0,"",_xlfn.IFNA(INDEX(Spec_Master_List_tbl[CEC_RPS_ID],MATCH(Registration_Tbl[[#This Row],[Facility_Unit_ARB_ID]],Spec_Master_List_tbl[ARB_ID],0)),""))</f>
        <v/>
      </c>
      <c r="J62" s="83"/>
      <c r="K62" s="56"/>
      <c r="L62" s="57"/>
      <c r="M6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62" s="63"/>
      <c r="O62" s="59"/>
      <c r="P62" s="57"/>
      <c r="Q62" s="57"/>
      <c r="R62" s="58"/>
      <c r="S6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62" s="70"/>
      <c r="U62" s="70"/>
      <c r="V62" s="70"/>
      <c r="W62" s="56"/>
      <c r="X62" s="57"/>
      <c r="Y62" s="57"/>
      <c r="Z62" s="56"/>
      <c r="AA62" s="57"/>
      <c r="AB62" s="56"/>
      <c r="AC62" s="57"/>
    </row>
    <row r="63" spans="1:29" ht="16" thickBot="1" x14ac:dyDescent="0.4">
      <c r="A63" s="50" t="str">
        <f>IF(ISBLANK(Registration_Tbl[[#This Row],[Facility_Unit_Name]]),"",'EPE Information'!$C$9)</f>
        <v/>
      </c>
      <c r="B63" s="51"/>
      <c r="C63" s="71" t="str">
        <f>_xlfn.IFNA(INDEX(Spec_Master_List_tbl[ARB_ID],MATCH(Registration_Tbl[[#This Row],[Facility_Unit_Name]],Spec_Master_List_tbl[Specified_Import_Name],0)),"")</f>
        <v/>
      </c>
      <c r="D63" s="52" t="str">
        <f>IF(_xlfn.IFNA(INDEX(Spec_Master_List_tbl[Primary Fuel],MATCH(Registration_Tbl[[#This Row],[Facility_Unit_ARB_ID]],Spec_Master_List_tbl[ARB_ID],0)),"")=0,"",_xlfn.IFNA(INDEX(Spec_Master_List_tbl[Primary Fuel],MATCH(Registration_Tbl[[#This Row],[Facility_Unit_ARB_ID]],Spec_Master_List_tbl[ARB_ID],0)),""))</f>
        <v/>
      </c>
      <c r="E63" s="84" t="str">
        <f>IF(_xlfn.IFNA(INDEX(Spec_Master_List_tbl[Cogen],MATCH(Registration_Tbl[[#This Row],[Facility_Unit_ARB_ID]],Spec_Master_List_tbl[ARB_ID],0)),"")=0,"",_xlfn.IFNA(INDEX(Spec_Master_List_tbl[Cogen],MATCH(Registration_Tbl[[#This Row],[Facility_Unit_ARB_ID]],Spec_Master_List_tbl[ARB_ID],0)),""))</f>
        <v/>
      </c>
      <c r="F63" s="72"/>
      <c r="G63" s="52" t="str">
        <f>IF(_xlfn.IFNA(INDEX(Spec_Master_List_tbl[USEPA_GHG_ID],MATCH(Registration_Tbl[[#This Row],[Facility_Unit_ARB_ID]],Spec_Master_List_tbl[ARB_ID],0)),"")=0,"",_xlfn.IFNA(INDEX(Spec_Master_List_tbl[USEPA_GHG_ID],MATCH(Registration_Tbl[[#This Row],[Facility_Unit_ARB_ID]],Spec_Master_List_tbl[ARB_ID],0)),""))</f>
        <v/>
      </c>
      <c r="H6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63" s="52" t="str">
        <f>IF(_xlfn.IFNA(INDEX(Spec_Master_List_tbl[CEC_RPS_ID],MATCH(Registration_Tbl[[#This Row],[Facility_Unit_ARB_ID]],Spec_Master_List_tbl[ARB_ID],0)),"")=0,"",_xlfn.IFNA(INDEX(Spec_Master_List_tbl[CEC_RPS_ID],MATCH(Registration_Tbl[[#This Row],[Facility_Unit_ARB_ID]],Spec_Master_List_tbl[ARB_ID],0)),""))</f>
        <v/>
      </c>
      <c r="J63" s="83"/>
      <c r="K63" s="56"/>
      <c r="L63" s="57"/>
      <c r="M6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63" s="63"/>
      <c r="O63" s="59"/>
      <c r="P63" s="57"/>
      <c r="Q63" s="57"/>
      <c r="R63" s="58"/>
      <c r="S6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63" s="70"/>
      <c r="U63" s="70"/>
      <c r="V63" s="70"/>
      <c r="W63" s="56"/>
      <c r="X63" s="57"/>
      <c r="Y63" s="57"/>
      <c r="Z63" s="56"/>
      <c r="AA63" s="57"/>
      <c r="AB63" s="56"/>
      <c r="AC63" s="57"/>
    </row>
    <row r="64" spans="1:29" ht="16" thickBot="1" x14ac:dyDescent="0.4">
      <c r="A64" s="50" t="str">
        <f>IF(ISBLANK(Registration_Tbl[[#This Row],[Facility_Unit_Name]]),"",'EPE Information'!$C$9)</f>
        <v/>
      </c>
      <c r="B64" s="51"/>
      <c r="C64" s="71" t="str">
        <f>_xlfn.IFNA(INDEX(Spec_Master_List_tbl[ARB_ID],MATCH(Registration_Tbl[[#This Row],[Facility_Unit_Name]],Spec_Master_List_tbl[Specified_Import_Name],0)),"")</f>
        <v/>
      </c>
      <c r="D64" s="52" t="str">
        <f>IF(_xlfn.IFNA(INDEX(Spec_Master_List_tbl[Primary Fuel],MATCH(Registration_Tbl[[#This Row],[Facility_Unit_ARB_ID]],Spec_Master_List_tbl[ARB_ID],0)),"")=0,"",_xlfn.IFNA(INDEX(Spec_Master_List_tbl[Primary Fuel],MATCH(Registration_Tbl[[#This Row],[Facility_Unit_ARB_ID]],Spec_Master_List_tbl[ARB_ID],0)),""))</f>
        <v/>
      </c>
      <c r="E64" s="84" t="str">
        <f>IF(_xlfn.IFNA(INDEX(Spec_Master_List_tbl[Cogen],MATCH(Registration_Tbl[[#This Row],[Facility_Unit_ARB_ID]],Spec_Master_List_tbl[ARB_ID],0)),"")=0,"",_xlfn.IFNA(INDEX(Spec_Master_List_tbl[Cogen],MATCH(Registration_Tbl[[#This Row],[Facility_Unit_ARB_ID]],Spec_Master_List_tbl[ARB_ID],0)),""))</f>
        <v/>
      </c>
      <c r="F64" s="72"/>
      <c r="G64" s="52" t="str">
        <f>IF(_xlfn.IFNA(INDEX(Spec_Master_List_tbl[USEPA_GHG_ID],MATCH(Registration_Tbl[[#This Row],[Facility_Unit_ARB_ID]],Spec_Master_List_tbl[ARB_ID],0)),"")=0,"",_xlfn.IFNA(INDEX(Spec_Master_List_tbl[USEPA_GHG_ID],MATCH(Registration_Tbl[[#This Row],[Facility_Unit_ARB_ID]],Spec_Master_List_tbl[ARB_ID],0)),""))</f>
        <v/>
      </c>
      <c r="H6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64" s="52" t="str">
        <f>IF(_xlfn.IFNA(INDEX(Spec_Master_List_tbl[CEC_RPS_ID],MATCH(Registration_Tbl[[#This Row],[Facility_Unit_ARB_ID]],Spec_Master_List_tbl[ARB_ID],0)),"")=0,"",_xlfn.IFNA(INDEX(Spec_Master_List_tbl[CEC_RPS_ID],MATCH(Registration_Tbl[[#This Row],[Facility_Unit_ARB_ID]],Spec_Master_List_tbl[ARB_ID],0)),""))</f>
        <v/>
      </c>
      <c r="J64" s="83"/>
      <c r="K64" s="56"/>
      <c r="L64" s="57"/>
      <c r="M6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64" s="63"/>
      <c r="O64" s="59"/>
      <c r="P64" s="57"/>
      <c r="Q64" s="57"/>
      <c r="R64" s="58"/>
      <c r="S6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64" s="70"/>
      <c r="U64" s="70"/>
      <c r="V64" s="70"/>
      <c r="W64" s="56"/>
      <c r="X64" s="57"/>
      <c r="Y64" s="57"/>
      <c r="Z64" s="56"/>
      <c r="AA64" s="57"/>
      <c r="AB64" s="56"/>
      <c r="AC64" s="57"/>
    </row>
    <row r="65" spans="1:29" ht="16" thickBot="1" x14ac:dyDescent="0.4">
      <c r="A65" s="50" t="str">
        <f>IF(ISBLANK(Registration_Tbl[[#This Row],[Facility_Unit_Name]]),"",'EPE Information'!$C$9)</f>
        <v/>
      </c>
      <c r="B65" s="51"/>
      <c r="C65" s="71" t="str">
        <f>_xlfn.IFNA(INDEX(Spec_Master_List_tbl[ARB_ID],MATCH(Registration_Tbl[[#This Row],[Facility_Unit_Name]],Spec_Master_List_tbl[Specified_Import_Name],0)),"")</f>
        <v/>
      </c>
      <c r="D65" s="52" t="str">
        <f>IF(_xlfn.IFNA(INDEX(Spec_Master_List_tbl[Primary Fuel],MATCH(Registration_Tbl[[#This Row],[Facility_Unit_ARB_ID]],Spec_Master_List_tbl[ARB_ID],0)),"")=0,"",_xlfn.IFNA(INDEX(Spec_Master_List_tbl[Primary Fuel],MATCH(Registration_Tbl[[#This Row],[Facility_Unit_ARB_ID]],Spec_Master_List_tbl[ARB_ID],0)),""))</f>
        <v/>
      </c>
      <c r="E65" s="84" t="str">
        <f>IF(_xlfn.IFNA(INDEX(Spec_Master_List_tbl[Cogen],MATCH(Registration_Tbl[[#This Row],[Facility_Unit_ARB_ID]],Spec_Master_List_tbl[ARB_ID],0)),"")=0,"",_xlfn.IFNA(INDEX(Spec_Master_List_tbl[Cogen],MATCH(Registration_Tbl[[#This Row],[Facility_Unit_ARB_ID]],Spec_Master_List_tbl[ARB_ID],0)),""))</f>
        <v/>
      </c>
      <c r="F65" s="72"/>
      <c r="G65" s="52" t="str">
        <f>IF(_xlfn.IFNA(INDEX(Spec_Master_List_tbl[USEPA_GHG_ID],MATCH(Registration_Tbl[[#This Row],[Facility_Unit_ARB_ID]],Spec_Master_List_tbl[ARB_ID],0)),"")=0,"",_xlfn.IFNA(INDEX(Spec_Master_List_tbl[USEPA_GHG_ID],MATCH(Registration_Tbl[[#This Row],[Facility_Unit_ARB_ID]],Spec_Master_List_tbl[ARB_ID],0)),""))</f>
        <v/>
      </c>
      <c r="H6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65" s="52" t="str">
        <f>IF(_xlfn.IFNA(INDEX(Spec_Master_List_tbl[CEC_RPS_ID],MATCH(Registration_Tbl[[#This Row],[Facility_Unit_ARB_ID]],Spec_Master_List_tbl[ARB_ID],0)),"")=0,"",_xlfn.IFNA(INDEX(Spec_Master_List_tbl[CEC_RPS_ID],MATCH(Registration_Tbl[[#This Row],[Facility_Unit_ARB_ID]],Spec_Master_List_tbl[ARB_ID],0)),""))</f>
        <v/>
      </c>
      <c r="J65" s="83"/>
      <c r="K65" s="56"/>
      <c r="L65" s="57"/>
      <c r="M6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65" s="63"/>
      <c r="O65" s="59"/>
      <c r="P65" s="57"/>
      <c r="Q65" s="57"/>
      <c r="R65" s="58"/>
      <c r="S6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65" s="70"/>
      <c r="U65" s="70"/>
      <c r="V65" s="70"/>
      <c r="W65" s="56"/>
      <c r="X65" s="57"/>
      <c r="Y65" s="57"/>
      <c r="Z65" s="56"/>
      <c r="AA65" s="57"/>
      <c r="AB65" s="56"/>
      <c r="AC65" s="57"/>
    </row>
    <row r="66" spans="1:29" ht="16" thickBot="1" x14ac:dyDescent="0.4">
      <c r="A66" s="50" t="str">
        <f>IF(ISBLANK(Registration_Tbl[[#This Row],[Facility_Unit_Name]]),"",'EPE Information'!$C$9)</f>
        <v/>
      </c>
      <c r="B66" s="51"/>
      <c r="C66" s="71" t="str">
        <f>_xlfn.IFNA(INDEX(Spec_Master_List_tbl[ARB_ID],MATCH(Registration_Tbl[[#This Row],[Facility_Unit_Name]],Spec_Master_List_tbl[Specified_Import_Name],0)),"")</f>
        <v/>
      </c>
      <c r="D66" s="52" t="str">
        <f>IF(_xlfn.IFNA(INDEX(Spec_Master_List_tbl[Primary Fuel],MATCH(Registration_Tbl[[#This Row],[Facility_Unit_ARB_ID]],Spec_Master_List_tbl[ARB_ID],0)),"")=0,"",_xlfn.IFNA(INDEX(Spec_Master_List_tbl[Primary Fuel],MATCH(Registration_Tbl[[#This Row],[Facility_Unit_ARB_ID]],Spec_Master_List_tbl[ARB_ID],0)),""))</f>
        <v/>
      </c>
      <c r="E66" s="84" t="str">
        <f>IF(_xlfn.IFNA(INDEX(Spec_Master_List_tbl[Cogen],MATCH(Registration_Tbl[[#This Row],[Facility_Unit_ARB_ID]],Spec_Master_List_tbl[ARB_ID],0)),"")=0,"",_xlfn.IFNA(INDEX(Spec_Master_List_tbl[Cogen],MATCH(Registration_Tbl[[#This Row],[Facility_Unit_ARB_ID]],Spec_Master_List_tbl[ARB_ID],0)),""))</f>
        <v/>
      </c>
      <c r="F66" s="72"/>
      <c r="G66" s="52" t="str">
        <f>IF(_xlfn.IFNA(INDEX(Spec_Master_List_tbl[USEPA_GHG_ID],MATCH(Registration_Tbl[[#This Row],[Facility_Unit_ARB_ID]],Spec_Master_List_tbl[ARB_ID],0)),"")=0,"",_xlfn.IFNA(INDEX(Spec_Master_List_tbl[USEPA_GHG_ID],MATCH(Registration_Tbl[[#This Row],[Facility_Unit_ARB_ID]],Spec_Master_List_tbl[ARB_ID],0)),""))</f>
        <v/>
      </c>
      <c r="H6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66" s="52" t="str">
        <f>IF(_xlfn.IFNA(INDEX(Spec_Master_List_tbl[CEC_RPS_ID],MATCH(Registration_Tbl[[#This Row],[Facility_Unit_ARB_ID]],Spec_Master_List_tbl[ARB_ID],0)),"")=0,"",_xlfn.IFNA(INDEX(Spec_Master_List_tbl[CEC_RPS_ID],MATCH(Registration_Tbl[[#This Row],[Facility_Unit_ARB_ID]],Spec_Master_List_tbl[ARB_ID],0)),""))</f>
        <v/>
      </c>
      <c r="J66" s="83"/>
      <c r="K66" s="56"/>
      <c r="L66" s="57"/>
      <c r="M6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66" s="63"/>
      <c r="O66" s="59"/>
      <c r="P66" s="57"/>
      <c r="Q66" s="57"/>
      <c r="R66" s="58"/>
      <c r="S6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66" s="70"/>
      <c r="U66" s="70"/>
      <c r="V66" s="70"/>
      <c r="W66" s="56"/>
      <c r="X66" s="57"/>
      <c r="Y66" s="57"/>
      <c r="Z66" s="56"/>
      <c r="AA66" s="57"/>
      <c r="AB66" s="56"/>
      <c r="AC66" s="57"/>
    </row>
    <row r="67" spans="1:29" ht="16" thickBot="1" x14ac:dyDescent="0.4">
      <c r="A67" s="50" t="str">
        <f>IF(ISBLANK(Registration_Tbl[[#This Row],[Facility_Unit_Name]]),"",'EPE Information'!$C$9)</f>
        <v/>
      </c>
      <c r="B67" s="51"/>
      <c r="C67" s="71" t="str">
        <f>_xlfn.IFNA(INDEX(Spec_Master_List_tbl[ARB_ID],MATCH(Registration_Tbl[[#This Row],[Facility_Unit_Name]],Spec_Master_List_tbl[Specified_Import_Name],0)),"")</f>
        <v/>
      </c>
      <c r="D67" s="52" t="str">
        <f>IF(_xlfn.IFNA(INDEX(Spec_Master_List_tbl[Primary Fuel],MATCH(Registration_Tbl[[#This Row],[Facility_Unit_ARB_ID]],Spec_Master_List_tbl[ARB_ID],0)),"")=0,"",_xlfn.IFNA(INDEX(Spec_Master_List_tbl[Primary Fuel],MATCH(Registration_Tbl[[#This Row],[Facility_Unit_ARB_ID]],Spec_Master_List_tbl[ARB_ID],0)),""))</f>
        <v/>
      </c>
      <c r="E67" s="84" t="str">
        <f>IF(_xlfn.IFNA(INDEX(Spec_Master_List_tbl[Cogen],MATCH(Registration_Tbl[[#This Row],[Facility_Unit_ARB_ID]],Spec_Master_List_tbl[ARB_ID],0)),"")=0,"",_xlfn.IFNA(INDEX(Spec_Master_List_tbl[Cogen],MATCH(Registration_Tbl[[#This Row],[Facility_Unit_ARB_ID]],Spec_Master_List_tbl[ARB_ID],0)),""))</f>
        <v/>
      </c>
      <c r="F67" s="72"/>
      <c r="G67" s="52" t="str">
        <f>IF(_xlfn.IFNA(INDEX(Spec_Master_List_tbl[USEPA_GHG_ID],MATCH(Registration_Tbl[[#This Row],[Facility_Unit_ARB_ID]],Spec_Master_List_tbl[ARB_ID],0)),"")=0,"",_xlfn.IFNA(INDEX(Spec_Master_List_tbl[USEPA_GHG_ID],MATCH(Registration_Tbl[[#This Row],[Facility_Unit_ARB_ID]],Spec_Master_List_tbl[ARB_ID],0)),""))</f>
        <v/>
      </c>
      <c r="H6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67" s="52" t="str">
        <f>IF(_xlfn.IFNA(INDEX(Spec_Master_List_tbl[CEC_RPS_ID],MATCH(Registration_Tbl[[#This Row],[Facility_Unit_ARB_ID]],Spec_Master_List_tbl[ARB_ID],0)),"")=0,"",_xlfn.IFNA(INDEX(Spec_Master_List_tbl[CEC_RPS_ID],MATCH(Registration_Tbl[[#This Row],[Facility_Unit_ARB_ID]],Spec_Master_List_tbl[ARB_ID],0)),""))</f>
        <v/>
      </c>
      <c r="J67" s="83"/>
      <c r="K67" s="56"/>
      <c r="L67" s="57"/>
      <c r="M6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67" s="63"/>
      <c r="O67" s="59"/>
      <c r="P67" s="57"/>
      <c r="Q67" s="57"/>
      <c r="R67" s="58"/>
      <c r="S6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67" s="70"/>
      <c r="U67" s="70"/>
      <c r="V67" s="70"/>
      <c r="W67" s="56"/>
      <c r="X67" s="57"/>
      <c r="Y67" s="57"/>
      <c r="Z67" s="56"/>
      <c r="AA67" s="57"/>
      <c r="AB67" s="56"/>
      <c r="AC67" s="57"/>
    </row>
    <row r="68" spans="1:29" ht="16" thickBot="1" x14ac:dyDescent="0.4">
      <c r="A68" s="50" t="str">
        <f>IF(ISBLANK(Registration_Tbl[[#This Row],[Facility_Unit_Name]]),"",'EPE Information'!$C$9)</f>
        <v/>
      </c>
      <c r="B68" s="51"/>
      <c r="C68" s="71" t="str">
        <f>_xlfn.IFNA(INDEX(Spec_Master_List_tbl[ARB_ID],MATCH(Registration_Tbl[[#This Row],[Facility_Unit_Name]],Spec_Master_List_tbl[Specified_Import_Name],0)),"")</f>
        <v/>
      </c>
      <c r="D68" s="52" t="str">
        <f>IF(_xlfn.IFNA(INDEX(Spec_Master_List_tbl[Primary Fuel],MATCH(Registration_Tbl[[#This Row],[Facility_Unit_ARB_ID]],Spec_Master_List_tbl[ARB_ID],0)),"")=0,"",_xlfn.IFNA(INDEX(Spec_Master_List_tbl[Primary Fuel],MATCH(Registration_Tbl[[#This Row],[Facility_Unit_ARB_ID]],Spec_Master_List_tbl[ARB_ID],0)),""))</f>
        <v/>
      </c>
      <c r="E68" s="84" t="str">
        <f>IF(_xlfn.IFNA(INDEX(Spec_Master_List_tbl[Cogen],MATCH(Registration_Tbl[[#This Row],[Facility_Unit_ARB_ID]],Spec_Master_List_tbl[ARB_ID],0)),"")=0,"",_xlfn.IFNA(INDEX(Spec_Master_List_tbl[Cogen],MATCH(Registration_Tbl[[#This Row],[Facility_Unit_ARB_ID]],Spec_Master_List_tbl[ARB_ID],0)),""))</f>
        <v/>
      </c>
      <c r="F68" s="72"/>
      <c r="G68" s="52" t="str">
        <f>IF(_xlfn.IFNA(INDEX(Spec_Master_List_tbl[USEPA_GHG_ID],MATCH(Registration_Tbl[[#This Row],[Facility_Unit_ARB_ID]],Spec_Master_List_tbl[ARB_ID],0)),"")=0,"",_xlfn.IFNA(INDEX(Spec_Master_List_tbl[USEPA_GHG_ID],MATCH(Registration_Tbl[[#This Row],[Facility_Unit_ARB_ID]],Spec_Master_List_tbl[ARB_ID],0)),""))</f>
        <v/>
      </c>
      <c r="H6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68" s="52" t="str">
        <f>IF(_xlfn.IFNA(INDEX(Spec_Master_List_tbl[CEC_RPS_ID],MATCH(Registration_Tbl[[#This Row],[Facility_Unit_ARB_ID]],Spec_Master_List_tbl[ARB_ID],0)),"")=0,"",_xlfn.IFNA(INDEX(Spec_Master_List_tbl[CEC_RPS_ID],MATCH(Registration_Tbl[[#This Row],[Facility_Unit_ARB_ID]],Spec_Master_List_tbl[ARB_ID],0)),""))</f>
        <v/>
      </c>
      <c r="J68" s="83"/>
      <c r="K68" s="56"/>
      <c r="L68" s="57"/>
      <c r="M6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68" s="63"/>
      <c r="O68" s="59"/>
      <c r="P68" s="57"/>
      <c r="Q68" s="57"/>
      <c r="R68" s="58"/>
      <c r="S6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68" s="70"/>
      <c r="U68" s="70"/>
      <c r="V68" s="70"/>
      <c r="W68" s="56"/>
      <c r="X68" s="57"/>
      <c r="Y68" s="57"/>
      <c r="Z68" s="56"/>
      <c r="AA68" s="57"/>
      <c r="AB68" s="56"/>
      <c r="AC68" s="57"/>
    </row>
    <row r="69" spans="1:29" ht="16" thickBot="1" x14ac:dyDescent="0.4">
      <c r="A69" s="50" t="str">
        <f>IF(ISBLANK(Registration_Tbl[[#This Row],[Facility_Unit_Name]]),"",'EPE Information'!$C$9)</f>
        <v/>
      </c>
      <c r="B69" s="51"/>
      <c r="C69" s="71" t="str">
        <f>_xlfn.IFNA(INDEX(Spec_Master_List_tbl[ARB_ID],MATCH(Registration_Tbl[[#This Row],[Facility_Unit_Name]],Spec_Master_List_tbl[Specified_Import_Name],0)),"")</f>
        <v/>
      </c>
      <c r="D69" s="52" t="str">
        <f>IF(_xlfn.IFNA(INDEX(Spec_Master_List_tbl[Primary Fuel],MATCH(Registration_Tbl[[#This Row],[Facility_Unit_ARB_ID]],Spec_Master_List_tbl[ARB_ID],0)),"")=0,"",_xlfn.IFNA(INDEX(Spec_Master_List_tbl[Primary Fuel],MATCH(Registration_Tbl[[#This Row],[Facility_Unit_ARB_ID]],Spec_Master_List_tbl[ARB_ID],0)),""))</f>
        <v/>
      </c>
      <c r="E69" s="84" t="str">
        <f>IF(_xlfn.IFNA(INDEX(Spec_Master_List_tbl[Cogen],MATCH(Registration_Tbl[[#This Row],[Facility_Unit_ARB_ID]],Spec_Master_List_tbl[ARB_ID],0)),"")=0,"",_xlfn.IFNA(INDEX(Spec_Master_List_tbl[Cogen],MATCH(Registration_Tbl[[#This Row],[Facility_Unit_ARB_ID]],Spec_Master_List_tbl[ARB_ID],0)),""))</f>
        <v/>
      </c>
      <c r="F69" s="72"/>
      <c r="G69" s="52" t="str">
        <f>IF(_xlfn.IFNA(INDEX(Spec_Master_List_tbl[USEPA_GHG_ID],MATCH(Registration_Tbl[[#This Row],[Facility_Unit_ARB_ID]],Spec_Master_List_tbl[ARB_ID],0)),"")=0,"",_xlfn.IFNA(INDEX(Spec_Master_List_tbl[USEPA_GHG_ID],MATCH(Registration_Tbl[[#This Row],[Facility_Unit_ARB_ID]],Spec_Master_List_tbl[ARB_ID],0)),""))</f>
        <v/>
      </c>
      <c r="H6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69" s="52" t="str">
        <f>IF(_xlfn.IFNA(INDEX(Spec_Master_List_tbl[CEC_RPS_ID],MATCH(Registration_Tbl[[#This Row],[Facility_Unit_ARB_ID]],Spec_Master_List_tbl[ARB_ID],0)),"")=0,"",_xlfn.IFNA(INDEX(Spec_Master_List_tbl[CEC_RPS_ID],MATCH(Registration_Tbl[[#This Row],[Facility_Unit_ARB_ID]],Spec_Master_List_tbl[ARB_ID],0)),""))</f>
        <v/>
      </c>
      <c r="J69" s="83"/>
      <c r="K69" s="56"/>
      <c r="L69" s="57"/>
      <c r="M6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69" s="63"/>
      <c r="O69" s="59"/>
      <c r="P69" s="57"/>
      <c r="Q69" s="57"/>
      <c r="R69" s="58"/>
      <c r="S6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69" s="70"/>
      <c r="U69" s="70"/>
      <c r="V69" s="70"/>
      <c r="W69" s="56"/>
      <c r="X69" s="57"/>
      <c r="Y69" s="57"/>
      <c r="Z69" s="56"/>
      <c r="AA69" s="57"/>
      <c r="AB69" s="56"/>
      <c r="AC69" s="57"/>
    </row>
    <row r="70" spans="1:29" ht="16" thickBot="1" x14ac:dyDescent="0.4">
      <c r="A70" s="50" t="str">
        <f>IF(ISBLANK(Registration_Tbl[[#This Row],[Facility_Unit_Name]]),"",'EPE Information'!$C$9)</f>
        <v/>
      </c>
      <c r="B70" s="51"/>
      <c r="C70" s="71" t="str">
        <f>_xlfn.IFNA(INDEX(Spec_Master_List_tbl[ARB_ID],MATCH(Registration_Tbl[[#This Row],[Facility_Unit_Name]],Spec_Master_List_tbl[Specified_Import_Name],0)),"")</f>
        <v/>
      </c>
      <c r="D70" s="52" t="str">
        <f>IF(_xlfn.IFNA(INDEX(Spec_Master_List_tbl[Primary Fuel],MATCH(Registration_Tbl[[#This Row],[Facility_Unit_ARB_ID]],Spec_Master_List_tbl[ARB_ID],0)),"")=0,"",_xlfn.IFNA(INDEX(Spec_Master_List_tbl[Primary Fuel],MATCH(Registration_Tbl[[#This Row],[Facility_Unit_ARB_ID]],Spec_Master_List_tbl[ARB_ID],0)),""))</f>
        <v/>
      </c>
      <c r="E70" s="84" t="str">
        <f>IF(_xlfn.IFNA(INDEX(Spec_Master_List_tbl[Cogen],MATCH(Registration_Tbl[[#This Row],[Facility_Unit_ARB_ID]],Spec_Master_List_tbl[ARB_ID],0)),"")=0,"",_xlfn.IFNA(INDEX(Spec_Master_List_tbl[Cogen],MATCH(Registration_Tbl[[#This Row],[Facility_Unit_ARB_ID]],Spec_Master_List_tbl[ARB_ID],0)),""))</f>
        <v/>
      </c>
      <c r="F70" s="72"/>
      <c r="G70" s="52" t="str">
        <f>IF(_xlfn.IFNA(INDEX(Spec_Master_List_tbl[USEPA_GHG_ID],MATCH(Registration_Tbl[[#This Row],[Facility_Unit_ARB_ID]],Spec_Master_List_tbl[ARB_ID],0)),"")=0,"",_xlfn.IFNA(INDEX(Spec_Master_List_tbl[USEPA_GHG_ID],MATCH(Registration_Tbl[[#This Row],[Facility_Unit_ARB_ID]],Spec_Master_List_tbl[ARB_ID],0)),""))</f>
        <v/>
      </c>
      <c r="H7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70" s="52" t="str">
        <f>IF(_xlfn.IFNA(INDEX(Spec_Master_List_tbl[CEC_RPS_ID],MATCH(Registration_Tbl[[#This Row],[Facility_Unit_ARB_ID]],Spec_Master_List_tbl[ARB_ID],0)),"")=0,"",_xlfn.IFNA(INDEX(Spec_Master_List_tbl[CEC_RPS_ID],MATCH(Registration_Tbl[[#This Row],[Facility_Unit_ARB_ID]],Spec_Master_List_tbl[ARB_ID],0)),""))</f>
        <v/>
      </c>
      <c r="J70" s="83"/>
      <c r="K70" s="56"/>
      <c r="L70" s="57"/>
      <c r="M7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70" s="63"/>
      <c r="O70" s="59"/>
      <c r="P70" s="57"/>
      <c r="Q70" s="57"/>
      <c r="R70" s="58"/>
      <c r="S7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70" s="70"/>
      <c r="U70" s="70"/>
      <c r="V70" s="70"/>
      <c r="W70" s="56"/>
      <c r="X70" s="57"/>
      <c r="Y70" s="57"/>
      <c r="Z70" s="56"/>
      <c r="AA70" s="57"/>
      <c r="AB70" s="56"/>
      <c r="AC70" s="57"/>
    </row>
    <row r="71" spans="1:29" ht="16" thickBot="1" x14ac:dyDescent="0.4">
      <c r="A71" s="50" t="str">
        <f>IF(ISBLANK(Registration_Tbl[[#This Row],[Facility_Unit_Name]]),"",'EPE Information'!$C$9)</f>
        <v/>
      </c>
      <c r="B71" s="51"/>
      <c r="C71" s="71" t="str">
        <f>_xlfn.IFNA(INDEX(Spec_Master_List_tbl[ARB_ID],MATCH(Registration_Tbl[[#This Row],[Facility_Unit_Name]],Spec_Master_List_tbl[Specified_Import_Name],0)),"")</f>
        <v/>
      </c>
      <c r="D71" s="52" t="str">
        <f>IF(_xlfn.IFNA(INDEX(Spec_Master_List_tbl[Primary Fuel],MATCH(Registration_Tbl[[#This Row],[Facility_Unit_ARB_ID]],Spec_Master_List_tbl[ARB_ID],0)),"")=0,"",_xlfn.IFNA(INDEX(Spec_Master_List_tbl[Primary Fuel],MATCH(Registration_Tbl[[#This Row],[Facility_Unit_ARB_ID]],Spec_Master_List_tbl[ARB_ID],0)),""))</f>
        <v/>
      </c>
      <c r="E71" s="84" t="str">
        <f>IF(_xlfn.IFNA(INDEX(Spec_Master_List_tbl[Cogen],MATCH(Registration_Tbl[[#This Row],[Facility_Unit_ARB_ID]],Spec_Master_List_tbl[ARB_ID],0)),"")=0,"",_xlfn.IFNA(INDEX(Spec_Master_List_tbl[Cogen],MATCH(Registration_Tbl[[#This Row],[Facility_Unit_ARB_ID]],Spec_Master_List_tbl[ARB_ID],0)),""))</f>
        <v/>
      </c>
      <c r="F71" s="72"/>
      <c r="G71" s="52" t="str">
        <f>IF(_xlfn.IFNA(INDEX(Spec_Master_List_tbl[USEPA_GHG_ID],MATCH(Registration_Tbl[[#This Row],[Facility_Unit_ARB_ID]],Spec_Master_List_tbl[ARB_ID],0)),"")=0,"",_xlfn.IFNA(INDEX(Spec_Master_List_tbl[USEPA_GHG_ID],MATCH(Registration_Tbl[[#This Row],[Facility_Unit_ARB_ID]],Spec_Master_List_tbl[ARB_ID],0)),""))</f>
        <v/>
      </c>
      <c r="H7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71" s="52" t="str">
        <f>IF(_xlfn.IFNA(INDEX(Spec_Master_List_tbl[CEC_RPS_ID],MATCH(Registration_Tbl[[#This Row],[Facility_Unit_ARB_ID]],Spec_Master_List_tbl[ARB_ID],0)),"")=0,"",_xlfn.IFNA(INDEX(Spec_Master_List_tbl[CEC_RPS_ID],MATCH(Registration_Tbl[[#This Row],[Facility_Unit_ARB_ID]],Spec_Master_List_tbl[ARB_ID],0)),""))</f>
        <v/>
      </c>
      <c r="J71" s="83"/>
      <c r="K71" s="56"/>
      <c r="L71" s="57"/>
      <c r="M7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71" s="63"/>
      <c r="O71" s="59"/>
      <c r="P71" s="57"/>
      <c r="Q71" s="57"/>
      <c r="R71" s="58"/>
      <c r="S7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71" s="70"/>
      <c r="U71" s="70"/>
      <c r="V71" s="70"/>
      <c r="W71" s="56"/>
      <c r="X71" s="57"/>
      <c r="Y71" s="57"/>
      <c r="Z71" s="56"/>
      <c r="AA71" s="57"/>
      <c r="AB71" s="56"/>
      <c r="AC71" s="57"/>
    </row>
    <row r="72" spans="1:29" ht="16" thickBot="1" x14ac:dyDescent="0.4">
      <c r="A72" s="50" t="str">
        <f>IF(ISBLANK(Registration_Tbl[[#This Row],[Facility_Unit_Name]]),"",'EPE Information'!$C$9)</f>
        <v/>
      </c>
      <c r="B72" s="51"/>
      <c r="C72" s="71" t="str">
        <f>_xlfn.IFNA(INDEX(Spec_Master_List_tbl[ARB_ID],MATCH(Registration_Tbl[[#This Row],[Facility_Unit_Name]],Spec_Master_List_tbl[Specified_Import_Name],0)),"")</f>
        <v/>
      </c>
      <c r="D72" s="52" t="str">
        <f>IF(_xlfn.IFNA(INDEX(Spec_Master_List_tbl[Primary Fuel],MATCH(Registration_Tbl[[#This Row],[Facility_Unit_ARB_ID]],Spec_Master_List_tbl[ARB_ID],0)),"")=0,"",_xlfn.IFNA(INDEX(Spec_Master_List_tbl[Primary Fuel],MATCH(Registration_Tbl[[#This Row],[Facility_Unit_ARB_ID]],Spec_Master_List_tbl[ARB_ID],0)),""))</f>
        <v/>
      </c>
      <c r="E72" s="84" t="str">
        <f>IF(_xlfn.IFNA(INDEX(Spec_Master_List_tbl[Cogen],MATCH(Registration_Tbl[[#This Row],[Facility_Unit_ARB_ID]],Spec_Master_List_tbl[ARB_ID],0)),"")=0,"",_xlfn.IFNA(INDEX(Spec_Master_List_tbl[Cogen],MATCH(Registration_Tbl[[#This Row],[Facility_Unit_ARB_ID]],Spec_Master_List_tbl[ARB_ID],0)),""))</f>
        <v/>
      </c>
      <c r="F72" s="72"/>
      <c r="G72" s="52" t="str">
        <f>IF(_xlfn.IFNA(INDEX(Spec_Master_List_tbl[USEPA_GHG_ID],MATCH(Registration_Tbl[[#This Row],[Facility_Unit_ARB_ID]],Spec_Master_List_tbl[ARB_ID],0)),"")=0,"",_xlfn.IFNA(INDEX(Spec_Master_List_tbl[USEPA_GHG_ID],MATCH(Registration_Tbl[[#This Row],[Facility_Unit_ARB_ID]],Spec_Master_List_tbl[ARB_ID],0)),""))</f>
        <v/>
      </c>
      <c r="H7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72" s="52" t="str">
        <f>IF(_xlfn.IFNA(INDEX(Spec_Master_List_tbl[CEC_RPS_ID],MATCH(Registration_Tbl[[#This Row],[Facility_Unit_ARB_ID]],Spec_Master_List_tbl[ARB_ID],0)),"")=0,"",_xlfn.IFNA(INDEX(Spec_Master_List_tbl[CEC_RPS_ID],MATCH(Registration_Tbl[[#This Row],[Facility_Unit_ARB_ID]],Spec_Master_List_tbl[ARB_ID],0)),""))</f>
        <v/>
      </c>
      <c r="J72" s="83"/>
      <c r="K72" s="56"/>
      <c r="L72" s="57"/>
      <c r="M7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72" s="63"/>
      <c r="O72" s="59"/>
      <c r="P72" s="57"/>
      <c r="Q72" s="57"/>
      <c r="R72" s="58"/>
      <c r="S7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72" s="70"/>
      <c r="U72" s="70"/>
      <c r="V72" s="70"/>
      <c r="W72" s="56"/>
      <c r="X72" s="57"/>
      <c r="Y72" s="57"/>
      <c r="Z72" s="56"/>
      <c r="AA72" s="57"/>
      <c r="AB72" s="56"/>
      <c r="AC72" s="57"/>
    </row>
    <row r="73" spans="1:29" ht="16" thickBot="1" x14ac:dyDescent="0.4">
      <c r="A73" s="50" t="str">
        <f>IF(ISBLANK(Registration_Tbl[[#This Row],[Facility_Unit_Name]]),"",'EPE Information'!$C$9)</f>
        <v/>
      </c>
      <c r="B73" s="51"/>
      <c r="C73" s="71" t="str">
        <f>_xlfn.IFNA(INDEX(Spec_Master_List_tbl[ARB_ID],MATCH(Registration_Tbl[[#This Row],[Facility_Unit_Name]],Spec_Master_List_tbl[Specified_Import_Name],0)),"")</f>
        <v/>
      </c>
      <c r="D73" s="52" t="str">
        <f>IF(_xlfn.IFNA(INDEX(Spec_Master_List_tbl[Primary Fuel],MATCH(Registration_Tbl[[#This Row],[Facility_Unit_ARB_ID]],Spec_Master_List_tbl[ARB_ID],0)),"")=0,"",_xlfn.IFNA(INDEX(Spec_Master_List_tbl[Primary Fuel],MATCH(Registration_Tbl[[#This Row],[Facility_Unit_ARB_ID]],Spec_Master_List_tbl[ARB_ID],0)),""))</f>
        <v/>
      </c>
      <c r="E73" s="84" t="str">
        <f>IF(_xlfn.IFNA(INDEX(Spec_Master_List_tbl[Cogen],MATCH(Registration_Tbl[[#This Row],[Facility_Unit_ARB_ID]],Spec_Master_List_tbl[ARB_ID],0)),"")=0,"",_xlfn.IFNA(INDEX(Spec_Master_List_tbl[Cogen],MATCH(Registration_Tbl[[#This Row],[Facility_Unit_ARB_ID]],Spec_Master_List_tbl[ARB_ID],0)),""))</f>
        <v/>
      </c>
      <c r="F73" s="72"/>
      <c r="G73" s="52" t="str">
        <f>IF(_xlfn.IFNA(INDEX(Spec_Master_List_tbl[USEPA_GHG_ID],MATCH(Registration_Tbl[[#This Row],[Facility_Unit_ARB_ID]],Spec_Master_List_tbl[ARB_ID],0)),"")=0,"",_xlfn.IFNA(INDEX(Spec_Master_List_tbl[USEPA_GHG_ID],MATCH(Registration_Tbl[[#This Row],[Facility_Unit_ARB_ID]],Spec_Master_List_tbl[ARB_ID],0)),""))</f>
        <v/>
      </c>
      <c r="H7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73" s="52" t="str">
        <f>IF(_xlfn.IFNA(INDEX(Spec_Master_List_tbl[CEC_RPS_ID],MATCH(Registration_Tbl[[#This Row],[Facility_Unit_ARB_ID]],Spec_Master_List_tbl[ARB_ID],0)),"")=0,"",_xlfn.IFNA(INDEX(Spec_Master_List_tbl[CEC_RPS_ID],MATCH(Registration_Tbl[[#This Row],[Facility_Unit_ARB_ID]],Spec_Master_List_tbl[ARB_ID],0)),""))</f>
        <v/>
      </c>
      <c r="J73" s="83"/>
      <c r="K73" s="56"/>
      <c r="L73" s="57"/>
      <c r="M7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73" s="63"/>
      <c r="O73" s="59"/>
      <c r="P73" s="57"/>
      <c r="Q73" s="57"/>
      <c r="R73" s="58"/>
      <c r="S7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73" s="70"/>
      <c r="U73" s="70"/>
      <c r="V73" s="70"/>
      <c r="W73" s="56"/>
      <c r="X73" s="57"/>
      <c r="Y73" s="57"/>
      <c r="Z73" s="56"/>
      <c r="AA73" s="57"/>
      <c r="AB73" s="56"/>
      <c r="AC73" s="57"/>
    </row>
    <row r="74" spans="1:29" ht="16" thickBot="1" x14ac:dyDescent="0.4">
      <c r="A74" s="50" t="str">
        <f>IF(ISBLANK(Registration_Tbl[[#This Row],[Facility_Unit_Name]]),"",'EPE Information'!$C$9)</f>
        <v/>
      </c>
      <c r="B74" s="51"/>
      <c r="C74" s="71" t="str">
        <f>_xlfn.IFNA(INDEX(Spec_Master_List_tbl[ARB_ID],MATCH(Registration_Tbl[[#This Row],[Facility_Unit_Name]],Spec_Master_List_tbl[Specified_Import_Name],0)),"")</f>
        <v/>
      </c>
      <c r="D74" s="52" t="str">
        <f>IF(_xlfn.IFNA(INDEX(Spec_Master_List_tbl[Primary Fuel],MATCH(Registration_Tbl[[#This Row],[Facility_Unit_ARB_ID]],Spec_Master_List_tbl[ARB_ID],0)),"")=0,"",_xlfn.IFNA(INDEX(Spec_Master_List_tbl[Primary Fuel],MATCH(Registration_Tbl[[#This Row],[Facility_Unit_ARB_ID]],Spec_Master_List_tbl[ARB_ID],0)),""))</f>
        <v/>
      </c>
      <c r="E74" s="84" t="str">
        <f>IF(_xlfn.IFNA(INDEX(Spec_Master_List_tbl[Cogen],MATCH(Registration_Tbl[[#This Row],[Facility_Unit_ARB_ID]],Spec_Master_List_tbl[ARB_ID],0)),"")=0,"",_xlfn.IFNA(INDEX(Spec_Master_List_tbl[Cogen],MATCH(Registration_Tbl[[#This Row],[Facility_Unit_ARB_ID]],Spec_Master_List_tbl[ARB_ID],0)),""))</f>
        <v/>
      </c>
      <c r="F74" s="72"/>
      <c r="G74" s="52" t="str">
        <f>IF(_xlfn.IFNA(INDEX(Spec_Master_List_tbl[USEPA_GHG_ID],MATCH(Registration_Tbl[[#This Row],[Facility_Unit_ARB_ID]],Spec_Master_List_tbl[ARB_ID],0)),"")=0,"",_xlfn.IFNA(INDEX(Spec_Master_List_tbl[USEPA_GHG_ID],MATCH(Registration_Tbl[[#This Row],[Facility_Unit_ARB_ID]],Spec_Master_List_tbl[ARB_ID],0)),""))</f>
        <v/>
      </c>
      <c r="H7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74" s="52" t="str">
        <f>IF(_xlfn.IFNA(INDEX(Spec_Master_List_tbl[CEC_RPS_ID],MATCH(Registration_Tbl[[#This Row],[Facility_Unit_ARB_ID]],Spec_Master_List_tbl[ARB_ID],0)),"")=0,"",_xlfn.IFNA(INDEX(Spec_Master_List_tbl[CEC_RPS_ID],MATCH(Registration_Tbl[[#This Row],[Facility_Unit_ARB_ID]],Spec_Master_List_tbl[ARB_ID],0)),""))</f>
        <v/>
      </c>
      <c r="J74" s="83"/>
      <c r="K74" s="56"/>
      <c r="L74" s="57"/>
      <c r="M7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74" s="63"/>
      <c r="O74" s="59"/>
      <c r="P74" s="57"/>
      <c r="Q74" s="57"/>
      <c r="R74" s="58"/>
      <c r="S7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74" s="70"/>
      <c r="U74" s="70"/>
      <c r="V74" s="70"/>
      <c r="W74" s="56"/>
      <c r="X74" s="57"/>
      <c r="Y74" s="57"/>
      <c r="Z74" s="56"/>
      <c r="AA74" s="57"/>
      <c r="AB74" s="56"/>
      <c r="AC74" s="57"/>
    </row>
    <row r="75" spans="1:29" ht="16" thickBot="1" x14ac:dyDescent="0.4">
      <c r="A75" s="50" t="str">
        <f>IF(ISBLANK(Registration_Tbl[[#This Row],[Facility_Unit_Name]]),"",'EPE Information'!$C$9)</f>
        <v/>
      </c>
      <c r="B75" s="51"/>
      <c r="C75" s="71" t="str">
        <f>_xlfn.IFNA(INDEX(Spec_Master_List_tbl[ARB_ID],MATCH(Registration_Tbl[[#This Row],[Facility_Unit_Name]],Spec_Master_List_tbl[Specified_Import_Name],0)),"")</f>
        <v/>
      </c>
      <c r="D75" s="52" t="str">
        <f>IF(_xlfn.IFNA(INDEX(Spec_Master_List_tbl[Primary Fuel],MATCH(Registration_Tbl[[#This Row],[Facility_Unit_ARB_ID]],Spec_Master_List_tbl[ARB_ID],0)),"")=0,"",_xlfn.IFNA(INDEX(Spec_Master_List_tbl[Primary Fuel],MATCH(Registration_Tbl[[#This Row],[Facility_Unit_ARB_ID]],Spec_Master_List_tbl[ARB_ID],0)),""))</f>
        <v/>
      </c>
      <c r="E75" s="84" t="str">
        <f>IF(_xlfn.IFNA(INDEX(Spec_Master_List_tbl[Cogen],MATCH(Registration_Tbl[[#This Row],[Facility_Unit_ARB_ID]],Spec_Master_List_tbl[ARB_ID],0)),"")=0,"",_xlfn.IFNA(INDEX(Spec_Master_List_tbl[Cogen],MATCH(Registration_Tbl[[#This Row],[Facility_Unit_ARB_ID]],Spec_Master_List_tbl[ARB_ID],0)),""))</f>
        <v/>
      </c>
      <c r="F75" s="72"/>
      <c r="G75" s="52" t="str">
        <f>IF(_xlfn.IFNA(INDEX(Spec_Master_List_tbl[USEPA_GHG_ID],MATCH(Registration_Tbl[[#This Row],[Facility_Unit_ARB_ID]],Spec_Master_List_tbl[ARB_ID],0)),"")=0,"",_xlfn.IFNA(INDEX(Spec_Master_List_tbl[USEPA_GHG_ID],MATCH(Registration_Tbl[[#This Row],[Facility_Unit_ARB_ID]],Spec_Master_List_tbl[ARB_ID],0)),""))</f>
        <v/>
      </c>
      <c r="H7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75" s="52" t="str">
        <f>IF(_xlfn.IFNA(INDEX(Spec_Master_List_tbl[CEC_RPS_ID],MATCH(Registration_Tbl[[#This Row],[Facility_Unit_ARB_ID]],Spec_Master_List_tbl[ARB_ID],0)),"")=0,"",_xlfn.IFNA(INDEX(Spec_Master_List_tbl[CEC_RPS_ID],MATCH(Registration_Tbl[[#This Row],[Facility_Unit_ARB_ID]],Spec_Master_List_tbl[ARB_ID],0)),""))</f>
        <v/>
      </c>
      <c r="J75" s="83"/>
      <c r="K75" s="56"/>
      <c r="L75" s="57"/>
      <c r="M7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75" s="63"/>
      <c r="O75" s="59"/>
      <c r="P75" s="57"/>
      <c r="Q75" s="57"/>
      <c r="R75" s="58"/>
      <c r="S7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75" s="70"/>
      <c r="U75" s="70"/>
      <c r="V75" s="70"/>
      <c r="W75" s="56"/>
      <c r="X75" s="57"/>
      <c r="Y75" s="57"/>
      <c r="Z75" s="56"/>
      <c r="AA75" s="57"/>
      <c r="AB75" s="56"/>
      <c r="AC75" s="57"/>
    </row>
    <row r="76" spans="1:29" ht="16" thickBot="1" x14ac:dyDescent="0.4">
      <c r="A76" s="50" t="str">
        <f>IF(ISBLANK(Registration_Tbl[[#This Row],[Facility_Unit_Name]]),"",'EPE Information'!$C$9)</f>
        <v/>
      </c>
      <c r="B76" s="51"/>
      <c r="C76" s="71" t="str">
        <f>_xlfn.IFNA(INDEX(Spec_Master_List_tbl[ARB_ID],MATCH(Registration_Tbl[[#This Row],[Facility_Unit_Name]],Spec_Master_List_tbl[Specified_Import_Name],0)),"")</f>
        <v/>
      </c>
      <c r="D76" s="52" t="str">
        <f>IF(_xlfn.IFNA(INDEX(Spec_Master_List_tbl[Primary Fuel],MATCH(Registration_Tbl[[#This Row],[Facility_Unit_ARB_ID]],Spec_Master_List_tbl[ARB_ID],0)),"")=0,"",_xlfn.IFNA(INDEX(Spec_Master_List_tbl[Primary Fuel],MATCH(Registration_Tbl[[#This Row],[Facility_Unit_ARB_ID]],Spec_Master_List_tbl[ARB_ID],0)),""))</f>
        <v/>
      </c>
      <c r="E76" s="84" t="str">
        <f>IF(_xlfn.IFNA(INDEX(Spec_Master_List_tbl[Cogen],MATCH(Registration_Tbl[[#This Row],[Facility_Unit_ARB_ID]],Spec_Master_List_tbl[ARB_ID],0)),"")=0,"",_xlfn.IFNA(INDEX(Spec_Master_List_tbl[Cogen],MATCH(Registration_Tbl[[#This Row],[Facility_Unit_ARB_ID]],Spec_Master_List_tbl[ARB_ID],0)),""))</f>
        <v/>
      </c>
      <c r="F76" s="72"/>
      <c r="G76" s="52" t="str">
        <f>IF(_xlfn.IFNA(INDEX(Spec_Master_List_tbl[USEPA_GHG_ID],MATCH(Registration_Tbl[[#This Row],[Facility_Unit_ARB_ID]],Spec_Master_List_tbl[ARB_ID],0)),"")=0,"",_xlfn.IFNA(INDEX(Spec_Master_List_tbl[USEPA_GHG_ID],MATCH(Registration_Tbl[[#This Row],[Facility_Unit_ARB_ID]],Spec_Master_List_tbl[ARB_ID],0)),""))</f>
        <v/>
      </c>
      <c r="H7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76" s="52" t="str">
        <f>IF(_xlfn.IFNA(INDEX(Spec_Master_List_tbl[CEC_RPS_ID],MATCH(Registration_Tbl[[#This Row],[Facility_Unit_ARB_ID]],Spec_Master_List_tbl[ARB_ID],0)),"")=0,"",_xlfn.IFNA(INDEX(Spec_Master_List_tbl[CEC_RPS_ID],MATCH(Registration_Tbl[[#This Row],[Facility_Unit_ARB_ID]],Spec_Master_List_tbl[ARB_ID],0)),""))</f>
        <v/>
      </c>
      <c r="J76" s="83"/>
      <c r="K76" s="56"/>
      <c r="L76" s="57"/>
      <c r="M7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76" s="63"/>
      <c r="O76" s="59"/>
      <c r="P76" s="57"/>
      <c r="Q76" s="57"/>
      <c r="R76" s="58"/>
      <c r="S7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76" s="70"/>
      <c r="U76" s="70"/>
      <c r="V76" s="70"/>
      <c r="W76" s="56"/>
      <c r="X76" s="57"/>
      <c r="Y76" s="57"/>
      <c r="Z76" s="56"/>
      <c r="AA76" s="57"/>
      <c r="AB76" s="56"/>
      <c r="AC76" s="57"/>
    </row>
    <row r="77" spans="1:29" ht="16" thickBot="1" x14ac:dyDescent="0.4">
      <c r="A77" s="50" t="str">
        <f>IF(ISBLANK(Registration_Tbl[[#This Row],[Facility_Unit_Name]]),"",'EPE Information'!$C$9)</f>
        <v/>
      </c>
      <c r="B77" s="51"/>
      <c r="C77" s="71" t="str">
        <f>_xlfn.IFNA(INDEX(Spec_Master_List_tbl[ARB_ID],MATCH(Registration_Tbl[[#This Row],[Facility_Unit_Name]],Spec_Master_List_tbl[Specified_Import_Name],0)),"")</f>
        <v/>
      </c>
      <c r="D77" s="52" t="str">
        <f>IF(_xlfn.IFNA(INDEX(Spec_Master_List_tbl[Primary Fuel],MATCH(Registration_Tbl[[#This Row],[Facility_Unit_ARB_ID]],Spec_Master_List_tbl[ARB_ID],0)),"")=0,"",_xlfn.IFNA(INDEX(Spec_Master_List_tbl[Primary Fuel],MATCH(Registration_Tbl[[#This Row],[Facility_Unit_ARB_ID]],Spec_Master_List_tbl[ARB_ID],0)),""))</f>
        <v/>
      </c>
      <c r="E77" s="84" t="str">
        <f>IF(_xlfn.IFNA(INDEX(Spec_Master_List_tbl[Cogen],MATCH(Registration_Tbl[[#This Row],[Facility_Unit_ARB_ID]],Spec_Master_List_tbl[ARB_ID],0)),"")=0,"",_xlfn.IFNA(INDEX(Spec_Master_List_tbl[Cogen],MATCH(Registration_Tbl[[#This Row],[Facility_Unit_ARB_ID]],Spec_Master_List_tbl[ARB_ID],0)),""))</f>
        <v/>
      </c>
      <c r="F77" s="72"/>
      <c r="G77" s="52" t="str">
        <f>IF(_xlfn.IFNA(INDEX(Spec_Master_List_tbl[USEPA_GHG_ID],MATCH(Registration_Tbl[[#This Row],[Facility_Unit_ARB_ID]],Spec_Master_List_tbl[ARB_ID],0)),"")=0,"",_xlfn.IFNA(INDEX(Spec_Master_List_tbl[USEPA_GHG_ID],MATCH(Registration_Tbl[[#This Row],[Facility_Unit_ARB_ID]],Spec_Master_List_tbl[ARB_ID],0)),""))</f>
        <v/>
      </c>
      <c r="H7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77" s="52" t="str">
        <f>IF(_xlfn.IFNA(INDEX(Spec_Master_List_tbl[CEC_RPS_ID],MATCH(Registration_Tbl[[#This Row],[Facility_Unit_ARB_ID]],Spec_Master_List_tbl[ARB_ID],0)),"")=0,"",_xlfn.IFNA(INDEX(Spec_Master_List_tbl[CEC_RPS_ID],MATCH(Registration_Tbl[[#This Row],[Facility_Unit_ARB_ID]],Spec_Master_List_tbl[ARB_ID],0)),""))</f>
        <v/>
      </c>
      <c r="J77" s="83"/>
      <c r="K77" s="56"/>
      <c r="L77" s="57"/>
      <c r="M7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77" s="63"/>
      <c r="O77" s="59"/>
      <c r="P77" s="57"/>
      <c r="Q77" s="57"/>
      <c r="R77" s="58"/>
      <c r="S7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77" s="70"/>
      <c r="U77" s="70"/>
      <c r="V77" s="70"/>
      <c r="W77" s="56"/>
      <c r="X77" s="57"/>
      <c r="Y77" s="57"/>
      <c r="Z77" s="56"/>
      <c r="AA77" s="57"/>
      <c r="AB77" s="56"/>
      <c r="AC77" s="57"/>
    </row>
    <row r="78" spans="1:29" ht="16" thickBot="1" x14ac:dyDescent="0.4">
      <c r="A78" s="50" t="str">
        <f>IF(ISBLANK(Registration_Tbl[[#This Row],[Facility_Unit_Name]]),"",'EPE Information'!$C$9)</f>
        <v/>
      </c>
      <c r="B78" s="51"/>
      <c r="C78" s="71" t="str">
        <f>_xlfn.IFNA(INDEX(Spec_Master_List_tbl[ARB_ID],MATCH(Registration_Tbl[[#This Row],[Facility_Unit_Name]],Spec_Master_List_tbl[Specified_Import_Name],0)),"")</f>
        <v/>
      </c>
      <c r="D78" s="52" t="str">
        <f>IF(_xlfn.IFNA(INDEX(Spec_Master_List_tbl[Primary Fuel],MATCH(Registration_Tbl[[#This Row],[Facility_Unit_ARB_ID]],Spec_Master_List_tbl[ARB_ID],0)),"")=0,"",_xlfn.IFNA(INDEX(Spec_Master_List_tbl[Primary Fuel],MATCH(Registration_Tbl[[#This Row],[Facility_Unit_ARB_ID]],Spec_Master_List_tbl[ARB_ID],0)),""))</f>
        <v/>
      </c>
      <c r="E78" s="84" t="str">
        <f>IF(_xlfn.IFNA(INDEX(Spec_Master_List_tbl[Cogen],MATCH(Registration_Tbl[[#This Row],[Facility_Unit_ARB_ID]],Spec_Master_List_tbl[ARB_ID],0)),"")=0,"",_xlfn.IFNA(INDEX(Spec_Master_List_tbl[Cogen],MATCH(Registration_Tbl[[#This Row],[Facility_Unit_ARB_ID]],Spec_Master_List_tbl[ARB_ID],0)),""))</f>
        <v/>
      </c>
      <c r="F78" s="72"/>
      <c r="G78" s="52" t="str">
        <f>IF(_xlfn.IFNA(INDEX(Spec_Master_List_tbl[USEPA_GHG_ID],MATCH(Registration_Tbl[[#This Row],[Facility_Unit_ARB_ID]],Spec_Master_List_tbl[ARB_ID],0)),"")=0,"",_xlfn.IFNA(INDEX(Spec_Master_List_tbl[USEPA_GHG_ID],MATCH(Registration_Tbl[[#This Row],[Facility_Unit_ARB_ID]],Spec_Master_List_tbl[ARB_ID],0)),""))</f>
        <v/>
      </c>
      <c r="H7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78" s="52" t="str">
        <f>IF(_xlfn.IFNA(INDEX(Spec_Master_List_tbl[CEC_RPS_ID],MATCH(Registration_Tbl[[#This Row],[Facility_Unit_ARB_ID]],Spec_Master_List_tbl[ARB_ID],0)),"")=0,"",_xlfn.IFNA(INDEX(Spec_Master_List_tbl[CEC_RPS_ID],MATCH(Registration_Tbl[[#This Row],[Facility_Unit_ARB_ID]],Spec_Master_List_tbl[ARB_ID],0)),""))</f>
        <v/>
      </c>
      <c r="J78" s="83"/>
      <c r="K78" s="56"/>
      <c r="L78" s="57"/>
      <c r="M7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78" s="63"/>
      <c r="O78" s="59"/>
      <c r="P78" s="57"/>
      <c r="Q78" s="57"/>
      <c r="R78" s="58"/>
      <c r="S7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78" s="70"/>
      <c r="U78" s="70"/>
      <c r="V78" s="70"/>
      <c r="W78" s="56"/>
      <c r="X78" s="57"/>
      <c r="Y78" s="57"/>
      <c r="Z78" s="56"/>
      <c r="AA78" s="57"/>
      <c r="AB78" s="56"/>
      <c r="AC78" s="57"/>
    </row>
    <row r="79" spans="1:29" ht="16" thickBot="1" x14ac:dyDescent="0.4">
      <c r="A79" s="50" t="str">
        <f>IF(ISBLANK(Registration_Tbl[[#This Row],[Facility_Unit_Name]]),"",'EPE Information'!$C$9)</f>
        <v/>
      </c>
      <c r="B79" s="51"/>
      <c r="C79" s="71" t="str">
        <f>_xlfn.IFNA(INDEX(Spec_Master_List_tbl[ARB_ID],MATCH(Registration_Tbl[[#This Row],[Facility_Unit_Name]],Spec_Master_List_tbl[Specified_Import_Name],0)),"")</f>
        <v/>
      </c>
      <c r="D79" s="52" t="str">
        <f>IF(_xlfn.IFNA(INDEX(Spec_Master_List_tbl[Primary Fuel],MATCH(Registration_Tbl[[#This Row],[Facility_Unit_ARB_ID]],Spec_Master_List_tbl[ARB_ID],0)),"")=0,"",_xlfn.IFNA(INDEX(Spec_Master_List_tbl[Primary Fuel],MATCH(Registration_Tbl[[#This Row],[Facility_Unit_ARB_ID]],Spec_Master_List_tbl[ARB_ID],0)),""))</f>
        <v/>
      </c>
      <c r="E79" s="84" t="str">
        <f>IF(_xlfn.IFNA(INDEX(Spec_Master_List_tbl[Cogen],MATCH(Registration_Tbl[[#This Row],[Facility_Unit_ARB_ID]],Spec_Master_List_tbl[ARB_ID],0)),"")=0,"",_xlfn.IFNA(INDEX(Spec_Master_List_tbl[Cogen],MATCH(Registration_Tbl[[#This Row],[Facility_Unit_ARB_ID]],Spec_Master_List_tbl[ARB_ID],0)),""))</f>
        <v/>
      </c>
      <c r="F79" s="72"/>
      <c r="G79" s="52" t="str">
        <f>IF(_xlfn.IFNA(INDEX(Spec_Master_List_tbl[USEPA_GHG_ID],MATCH(Registration_Tbl[[#This Row],[Facility_Unit_ARB_ID]],Spec_Master_List_tbl[ARB_ID],0)),"")=0,"",_xlfn.IFNA(INDEX(Spec_Master_List_tbl[USEPA_GHG_ID],MATCH(Registration_Tbl[[#This Row],[Facility_Unit_ARB_ID]],Spec_Master_List_tbl[ARB_ID],0)),""))</f>
        <v/>
      </c>
      <c r="H7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79" s="52" t="str">
        <f>IF(_xlfn.IFNA(INDEX(Spec_Master_List_tbl[CEC_RPS_ID],MATCH(Registration_Tbl[[#This Row],[Facility_Unit_ARB_ID]],Spec_Master_List_tbl[ARB_ID],0)),"")=0,"",_xlfn.IFNA(INDEX(Spec_Master_List_tbl[CEC_RPS_ID],MATCH(Registration_Tbl[[#This Row],[Facility_Unit_ARB_ID]],Spec_Master_List_tbl[ARB_ID],0)),""))</f>
        <v/>
      </c>
      <c r="J79" s="83"/>
      <c r="K79" s="56"/>
      <c r="L79" s="57"/>
      <c r="M7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79" s="63"/>
      <c r="O79" s="59"/>
      <c r="P79" s="57"/>
      <c r="Q79" s="57"/>
      <c r="R79" s="58"/>
      <c r="S7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79" s="70"/>
      <c r="U79" s="70"/>
      <c r="V79" s="70"/>
      <c r="W79" s="56"/>
      <c r="X79" s="57"/>
      <c r="Y79" s="57"/>
      <c r="Z79" s="56"/>
      <c r="AA79" s="57"/>
      <c r="AB79" s="56"/>
      <c r="AC79" s="57"/>
    </row>
    <row r="80" spans="1:29" ht="16" thickBot="1" x14ac:dyDescent="0.4">
      <c r="A80" s="50" t="str">
        <f>IF(ISBLANK(Registration_Tbl[[#This Row],[Facility_Unit_Name]]),"",'EPE Information'!$C$9)</f>
        <v/>
      </c>
      <c r="B80" s="51"/>
      <c r="C80" s="71" t="str">
        <f>_xlfn.IFNA(INDEX(Spec_Master_List_tbl[ARB_ID],MATCH(Registration_Tbl[[#This Row],[Facility_Unit_Name]],Spec_Master_List_tbl[Specified_Import_Name],0)),"")</f>
        <v/>
      </c>
      <c r="D80" s="52" t="str">
        <f>IF(_xlfn.IFNA(INDEX(Spec_Master_List_tbl[Primary Fuel],MATCH(Registration_Tbl[[#This Row],[Facility_Unit_ARB_ID]],Spec_Master_List_tbl[ARB_ID],0)),"")=0,"",_xlfn.IFNA(INDEX(Spec_Master_List_tbl[Primary Fuel],MATCH(Registration_Tbl[[#This Row],[Facility_Unit_ARB_ID]],Spec_Master_List_tbl[ARB_ID],0)),""))</f>
        <v/>
      </c>
      <c r="E80" s="84" t="str">
        <f>IF(_xlfn.IFNA(INDEX(Spec_Master_List_tbl[Cogen],MATCH(Registration_Tbl[[#This Row],[Facility_Unit_ARB_ID]],Spec_Master_List_tbl[ARB_ID],0)),"")=0,"",_xlfn.IFNA(INDEX(Spec_Master_List_tbl[Cogen],MATCH(Registration_Tbl[[#This Row],[Facility_Unit_ARB_ID]],Spec_Master_List_tbl[ARB_ID],0)),""))</f>
        <v/>
      </c>
      <c r="F80" s="72"/>
      <c r="G80" s="52" t="str">
        <f>IF(_xlfn.IFNA(INDEX(Spec_Master_List_tbl[USEPA_GHG_ID],MATCH(Registration_Tbl[[#This Row],[Facility_Unit_ARB_ID]],Spec_Master_List_tbl[ARB_ID],0)),"")=0,"",_xlfn.IFNA(INDEX(Spec_Master_List_tbl[USEPA_GHG_ID],MATCH(Registration_Tbl[[#This Row],[Facility_Unit_ARB_ID]],Spec_Master_List_tbl[ARB_ID],0)),""))</f>
        <v/>
      </c>
      <c r="H8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80" s="52" t="str">
        <f>IF(_xlfn.IFNA(INDEX(Spec_Master_List_tbl[CEC_RPS_ID],MATCH(Registration_Tbl[[#This Row],[Facility_Unit_ARB_ID]],Spec_Master_List_tbl[ARB_ID],0)),"")=0,"",_xlfn.IFNA(INDEX(Spec_Master_List_tbl[CEC_RPS_ID],MATCH(Registration_Tbl[[#This Row],[Facility_Unit_ARB_ID]],Spec_Master_List_tbl[ARB_ID],0)),""))</f>
        <v/>
      </c>
      <c r="J80" s="83"/>
      <c r="K80" s="56"/>
      <c r="L80" s="57"/>
      <c r="M8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80" s="63"/>
      <c r="O80" s="59"/>
      <c r="P80" s="57"/>
      <c r="Q80" s="57"/>
      <c r="R80" s="58"/>
      <c r="S8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80" s="70"/>
      <c r="U80" s="70"/>
      <c r="V80" s="70"/>
      <c r="W80" s="56"/>
      <c r="X80" s="57"/>
      <c r="Y80" s="57"/>
      <c r="Z80" s="56"/>
      <c r="AA80" s="57"/>
      <c r="AB80" s="56"/>
      <c r="AC80" s="57"/>
    </row>
    <row r="81" spans="1:29" ht="16" thickBot="1" x14ac:dyDescent="0.4">
      <c r="A81" s="50" t="str">
        <f>IF(ISBLANK(Registration_Tbl[[#This Row],[Facility_Unit_Name]]),"",'EPE Information'!$C$9)</f>
        <v/>
      </c>
      <c r="B81" s="51"/>
      <c r="C81" s="71" t="str">
        <f>_xlfn.IFNA(INDEX(Spec_Master_List_tbl[ARB_ID],MATCH(Registration_Tbl[[#This Row],[Facility_Unit_Name]],Spec_Master_List_tbl[Specified_Import_Name],0)),"")</f>
        <v/>
      </c>
      <c r="D81" s="52" t="str">
        <f>IF(_xlfn.IFNA(INDEX(Spec_Master_List_tbl[Primary Fuel],MATCH(Registration_Tbl[[#This Row],[Facility_Unit_ARB_ID]],Spec_Master_List_tbl[ARB_ID],0)),"")=0,"",_xlfn.IFNA(INDEX(Spec_Master_List_tbl[Primary Fuel],MATCH(Registration_Tbl[[#This Row],[Facility_Unit_ARB_ID]],Spec_Master_List_tbl[ARB_ID],0)),""))</f>
        <v/>
      </c>
      <c r="E81" s="84" t="str">
        <f>IF(_xlfn.IFNA(INDEX(Spec_Master_List_tbl[Cogen],MATCH(Registration_Tbl[[#This Row],[Facility_Unit_ARB_ID]],Spec_Master_List_tbl[ARB_ID],0)),"")=0,"",_xlfn.IFNA(INDEX(Spec_Master_List_tbl[Cogen],MATCH(Registration_Tbl[[#This Row],[Facility_Unit_ARB_ID]],Spec_Master_List_tbl[ARB_ID],0)),""))</f>
        <v/>
      </c>
      <c r="F81" s="72"/>
      <c r="G81" s="52" t="str">
        <f>IF(_xlfn.IFNA(INDEX(Spec_Master_List_tbl[USEPA_GHG_ID],MATCH(Registration_Tbl[[#This Row],[Facility_Unit_ARB_ID]],Spec_Master_List_tbl[ARB_ID],0)),"")=0,"",_xlfn.IFNA(INDEX(Spec_Master_List_tbl[USEPA_GHG_ID],MATCH(Registration_Tbl[[#This Row],[Facility_Unit_ARB_ID]],Spec_Master_List_tbl[ARB_ID],0)),""))</f>
        <v/>
      </c>
      <c r="H8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81" s="52" t="str">
        <f>IF(_xlfn.IFNA(INDEX(Spec_Master_List_tbl[CEC_RPS_ID],MATCH(Registration_Tbl[[#This Row],[Facility_Unit_ARB_ID]],Spec_Master_List_tbl[ARB_ID],0)),"")=0,"",_xlfn.IFNA(INDEX(Spec_Master_List_tbl[CEC_RPS_ID],MATCH(Registration_Tbl[[#This Row],[Facility_Unit_ARB_ID]],Spec_Master_List_tbl[ARB_ID],0)),""))</f>
        <v/>
      </c>
      <c r="J81" s="83"/>
      <c r="K81" s="56"/>
      <c r="L81" s="57"/>
      <c r="M8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81" s="63"/>
      <c r="O81" s="59"/>
      <c r="P81" s="57"/>
      <c r="Q81" s="57"/>
      <c r="R81" s="58"/>
      <c r="S8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81" s="70"/>
      <c r="U81" s="70"/>
      <c r="V81" s="70"/>
      <c r="W81" s="56"/>
      <c r="X81" s="57"/>
      <c r="Y81" s="57"/>
      <c r="Z81" s="56"/>
      <c r="AA81" s="57"/>
      <c r="AB81" s="56"/>
      <c r="AC81" s="57"/>
    </row>
    <row r="82" spans="1:29" ht="16" thickBot="1" x14ac:dyDescent="0.4">
      <c r="A82" s="50" t="str">
        <f>IF(ISBLANK(Registration_Tbl[[#This Row],[Facility_Unit_Name]]),"",'EPE Information'!$C$9)</f>
        <v/>
      </c>
      <c r="B82" s="51"/>
      <c r="C82" s="71" t="str">
        <f>_xlfn.IFNA(INDEX(Spec_Master_List_tbl[ARB_ID],MATCH(Registration_Tbl[[#This Row],[Facility_Unit_Name]],Spec_Master_List_tbl[Specified_Import_Name],0)),"")</f>
        <v/>
      </c>
      <c r="D82" s="52" t="str">
        <f>IF(_xlfn.IFNA(INDEX(Spec_Master_List_tbl[Primary Fuel],MATCH(Registration_Tbl[[#This Row],[Facility_Unit_ARB_ID]],Spec_Master_List_tbl[ARB_ID],0)),"")=0,"",_xlfn.IFNA(INDEX(Spec_Master_List_tbl[Primary Fuel],MATCH(Registration_Tbl[[#This Row],[Facility_Unit_ARB_ID]],Spec_Master_List_tbl[ARB_ID],0)),""))</f>
        <v/>
      </c>
      <c r="E82" s="84" t="str">
        <f>IF(_xlfn.IFNA(INDEX(Spec_Master_List_tbl[Cogen],MATCH(Registration_Tbl[[#This Row],[Facility_Unit_ARB_ID]],Spec_Master_List_tbl[ARB_ID],0)),"")=0,"",_xlfn.IFNA(INDEX(Spec_Master_List_tbl[Cogen],MATCH(Registration_Tbl[[#This Row],[Facility_Unit_ARB_ID]],Spec_Master_List_tbl[ARB_ID],0)),""))</f>
        <v/>
      </c>
      <c r="F82" s="72"/>
      <c r="G82" s="52" t="str">
        <f>IF(_xlfn.IFNA(INDEX(Spec_Master_List_tbl[USEPA_GHG_ID],MATCH(Registration_Tbl[[#This Row],[Facility_Unit_ARB_ID]],Spec_Master_List_tbl[ARB_ID],0)),"")=0,"",_xlfn.IFNA(INDEX(Spec_Master_List_tbl[USEPA_GHG_ID],MATCH(Registration_Tbl[[#This Row],[Facility_Unit_ARB_ID]],Spec_Master_List_tbl[ARB_ID],0)),""))</f>
        <v/>
      </c>
      <c r="H8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82" s="52" t="str">
        <f>IF(_xlfn.IFNA(INDEX(Spec_Master_List_tbl[CEC_RPS_ID],MATCH(Registration_Tbl[[#This Row],[Facility_Unit_ARB_ID]],Spec_Master_List_tbl[ARB_ID],0)),"")=0,"",_xlfn.IFNA(INDEX(Spec_Master_List_tbl[CEC_RPS_ID],MATCH(Registration_Tbl[[#This Row],[Facility_Unit_ARB_ID]],Spec_Master_List_tbl[ARB_ID],0)),""))</f>
        <v/>
      </c>
      <c r="J82" s="83"/>
      <c r="K82" s="56"/>
      <c r="L82" s="57"/>
      <c r="M8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82" s="63"/>
      <c r="O82" s="59"/>
      <c r="P82" s="57"/>
      <c r="Q82" s="57"/>
      <c r="R82" s="58"/>
      <c r="S8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82" s="70"/>
      <c r="U82" s="70"/>
      <c r="V82" s="70"/>
      <c r="W82" s="56"/>
      <c r="X82" s="57"/>
      <c r="Y82" s="57"/>
      <c r="Z82" s="56"/>
      <c r="AA82" s="57"/>
      <c r="AB82" s="56"/>
      <c r="AC82" s="57"/>
    </row>
    <row r="83" spans="1:29" ht="16" thickBot="1" x14ac:dyDescent="0.4">
      <c r="A83" s="50" t="str">
        <f>IF(ISBLANK(Registration_Tbl[[#This Row],[Facility_Unit_Name]]),"",'EPE Information'!$C$9)</f>
        <v/>
      </c>
      <c r="B83" s="51"/>
      <c r="C83" s="71" t="str">
        <f>_xlfn.IFNA(INDEX(Spec_Master_List_tbl[ARB_ID],MATCH(Registration_Tbl[[#This Row],[Facility_Unit_Name]],Spec_Master_List_tbl[Specified_Import_Name],0)),"")</f>
        <v/>
      </c>
      <c r="D83" s="52" t="str">
        <f>IF(_xlfn.IFNA(INDEX(Spec_Master_List_tbl[Primary Fuel],MATCH(Registration_Tbl[[#This Row],[Facility_Unit_ARB_ID]],Spec_Master_List_tbl[ARB_ID],0)),"")=0,"",_xlfn.IFNA(INDEX(Spec_Master_List_tbl[Primary Fuel],MATCH(Registration_Tbl[[#This Row],[Facility_Unit_ARB_ID]],Spec_Master_List_tbl[ARB_ID],0)),""))</f>
        <v/>
      </c>
      <c r="E83" s="84" t="str">
        <f>IF(_xlfn.IFNA(INDEX(Spec_Master_List_tbl[Cogen],MATCH(Registration_Tbl[[#This Row],[Facility_Unit_ARB_ID]],Spec_Master_List_tbl[ARB_ID],0)),"")=0,"",_xlfn.IFNA(INDEX(Spec_Master_List_tbl[Cogen],MATCH(Registration_Tbl[[#This Row],[Facility_Unit_ARB_ID]],Spec_Master_List_tbl[ARB_ID],0)),""))</f>
        <v/>
      </c>
      <c r="F83" s="72"/>
      <c r="G83" s="52" t="str">
        <f>IF(_xlfn.IFNA(INDEX(Spec_Master_List_tbl[USEPA_GHG_ID],MATCH(Registration_Tbl[[#This Row],[Facility_Unit_ARB_ID]],Spec_Master_List_tbl[ARB_ID],0)),"")=0,"",_xlfn.IFNA(INDEX(Spec_Master_List_tbl[USEPA_GHG_ID],MATCH(Registration_Tbl[[#This Row],[Facility_Unit_ARB_ID]],Spec_Master_List_tbl[ARB_ID],0)),""))</f>
        <v/>
      </c>
      <c r="H8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83" s="52" t="str">
        <f>IF(_xlfn.IFNA(INDEX(Spec_Master_List_tbl[CEC_RPS_ID],MATCH(Registration_Tbl[[#This Row],[Facility_Unit_ARB_ID]],Spec_Master_List_tbl[ARB_ID],0)),"")=0,"",_xlfn.IFNA(INDEX(Spec_Master_List_tbl[CEC_RPS_ID],MATCH(Registration_Tbl[[#This Row],[Facility_Unit_ARB_ID]],Spec_Master_List_tbl[ARB_ID],0)),""))</f>
        <v/>
      </c>
      <c r="J83" s="83"/>
      <c r="K83" s="56"/>
      <c r="L83" s="57"/>
      <c r="M8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83" s="63"/>
      <c r="O83" s="59"/>
      <c r="P83" s="57"/>
      <c r="Q83" s="57"/>
      <c r="R83" s="58"/>
      <c r="S8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83" s="70"/>
      <c r="U83" s="70"/>
      <c r="V83" s="70"/>
      <c r="W83" s="56"/>
      <c r="X83" s="57"/>
      <c r="Y83" s="57"/>
      <c r="Z83" s="56"/>
      <c r="AA83" s="57"/>
      <c r="AB83" s="56"/>
      <c r="AC83" s="57"/>
    </row>
    <row r="84" spans="1:29" ht="16" thickBot="1" x14ac:dyDescent="0.4">
      <c r="A84" s="50" t="str">
        <f>IF(ISBLANK(Registration_Tbl[[#This Row],[Facility_Unit_Name]]),"",'EPE Information'!$C$9)</f>
        <v/>
      </c>
      <c r="B84" s="51"/>
      <c r="C84" s="71" t="str">
        <f>_xlfn.IFNA(INDEX(Spec_Master_List_tbl[ARB_ID],MATCH(Registration_Tbl[[#This Row],[Facility_Unit_Name]],Spec_Master_List_tbl[Specified_Import_Name],0)),"")</f>
        <v/>
      </c>
      <c r="D84" s="52" t="str">
        <f>IF(_xlfn.IFNA(INDEX(Spec_Master_List_tbl[Primary Fuel],MATCH(Registration_Tbl[[#This Row],[Facility_Unit_ARB_ID]],Spec_Master_List_tbl[ARB_ID],0)),"")=0,"",_xlfn.IFNA(INDEX(Spec_Master_List_tbl[Primary Fuel],MATCH(Registration_Tbl[[#This Row],[Facility_Unit_ARB_ID]],Spec_Master_List_tbl[ARB_ID],0)),""))</f>
        <v/>
      </c>
      <c r="E84" s="84" t="str">
        <f>IF(_xlfn.IFNA(INDEX(Spec_Master_List_tbl[Cogen],MATCH(Registration_Tbl[[#This Row],[Facility_Unit_ARB_ID]],Spec_Master_List_tbl[ARB_ID],0)),"")=0,"",_xlfn.IFNA(INDEX(Spec_Master_List_tbl[Cogen],MATCH(Registration_Tbl[[#This Row],[Facility_Unit_ARB_ID]],Spec_Master_List_tbl[ARB_ID],0)),""))</f>
        <v/>
      </c>
      <c r="F84" s="72"/>
      <c r="G84" s="52" t="str">
        <f>IF(_xlfn.IFNA(INDEX(Spec_Master_List_tbl[USEPA_GHG_ID],MATCH(Registration_Tbl[[#This Row],[Facility_Unit_ARB_ID]],Spec_Master_List_tbl[ARB_ID],0)),"")=0,"",_xlfn.IFNA(INDEX(Spec_Master_List_tbl[USEPA_GHG_ID],MATCH(Registration_Tbl[[#This Row],[Facility_Unit_ARB_ID]],Spec_Master_List_tbl[ARB_ID],0)),""))</f>
        <v/>
      </c>
      <c r="H8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84" s="52" t="str">
        <f>IF(_xlfn.IFNA(INDEX(Spec_Master_List_tbl[CEC_RPS_ID],MATCH(Registration_Tbl[[#This Row],[Facility_Unit_ARB_ID]],Spec_Master_List_tbl[ARB_ID],0)),"")=0,"",_xlfn.IFNA(INDEX(Spec_Master_List_tbl[CEC_RPS_ID],MATCH(Registration_Tbl[[#This Row],[Facility_Unit_ARB_ID]],Spec_Master_List_tbl[ARB_ID],0)),""))</f>
        <v/>
      </c>
      <c r="J84" s="83"/>
      <c r="K84" s="56"/>
      <c r="L84" s="57"/>
      <c r="M8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84" s="63"/>
      <c r="O84" s="59"/>
      <c r="P84" s="57"/>
      <c r="Q84" s="57"/>
      <c r="R84" s="58"/>
      <c r="S8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84" s="70"/>
      <c r="U84" s="70"/>
      <c r="V84" s="70"/>
      <c r="W84" s="56"/>
      <c r="X84" s="57"/>
      <c r="Y84" s="57"/>
      <c r="Z84" s="56"/>
      <c r="AA84" s="57"/>
      <c r="AB84" s="56"/>
      <c r="AC84" s="57"/>
    </row>
    <row r="85" spans="1:29" ht="16" thickBot="1" x14ac:dyDescent="0.4">
      <c r="A85" s="50" t="str">
        <f>IF(ISBLANK(Registration_Tbl[[#This Row],[Facility_Unit_Name]]),"",'EPE Information'!$C$9)</f>
        <v/>
      </c>
      <c r="B85" s="51"/>
      <c r="C85" s="71" t="str">
        <f>_xlfn.IFNA(INDEX(Spec_Master_List_tbl[ARB_ID],MATCH(Registration_Tbl[[#This Row],[Facility_Unit_Name]],Spec_Master_List_tbl[Specified_Import_Name],0)),"")</f>
        <v/>
      </c>
      <c r="D85" s="52" t="str">
        <f>IF(_xlfn.IFNA(INDEX(Spec_Master_List_tbl[Primary Fuel],MATCH(Registration_Tbl[[#This Row],[Facility_Unit_ARB_ID]],Spec_Master_List_tbl[ARB_ID],0)),"")=0,"",_xlfn.IFNA(INDEX(Spec_Master_List_tbl[Primary Fuel],MATCH(Registration_Tbl[[#This Row],[Facility_Unit_ARB_ID]],Spec_Master_List_tbl[ARB_ID],0)),""))</f>
        <v/>
      </c>
      <c r="E85" s="84" t="str">
        <f>IF(_xlfn.IFNA(INDEX(Spec_Master_List_tbl[Cogen],MATCH(Registration_Tbl[[#This Row],[Facility_Unit_ARB_ID]],Spec_Master_List_tbl[ARB_ID],0)),"")=0,"",_xlfn.IFNA(INDEX(Spec_Master_List_tbl[Cogen],MATCH(Registration_Tbl[[#This Row],[Facility_Unit_ARB_ID]],Spec_Master_List_tbl[ARB_ID],0)),""))</f>
        <v/>
      </c>
      <c r="F85" s="72"/>
      <c r="G85" s="52" t="str">
        <f>IF(_xlfn.IFNA(INDEX(Spec_Master_List_tbl[USEPA_GHG_ID],MATCH(Registration_Tbl[[#This Row],[Facility_Unit_ARB_ID]],Spec_Master_List_tbl[ARB_ID],0)),"")=0,"",_xlfn.IFNA(INDEX(Spec_Master_List_tbl[USEPA_GHG_ID],MATCH(Registration_Tbl[[#This Row],[Facility_Unit_ARB_ID]],Spec_Master_List_tbl[ARB_ID],0)),""))</f>
        <v/>
      </c>
      <c r="H8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85" s="52" t="str">
        <f>IF(_xlfn.IFNA(INDEX(Spec_Master_List_tbl[CEC_RPS_ID],MATCH(Registration_Tbl[[#This Row],[Facility_Unit_ARB_ID]],Spec_Master_List_tbl[ARB_ID],0)),"")=0,"",_xlfn.IFNA(INDEX(Spec_Master_List_tbl[CEC_RPS_ID],MATCH(Registration_Tbl[[#This Row],[Facility_Unit_ARB_ID]],Spec_Master_List_tbl[ARB_ID],0)),""))</f>
        <v/>
      </c>
      <c r="J85" s="83"/>
      <c r="K85" s="56"/>
      <c r="L85" s="57"/>
      <c r="M8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85" s="63"/>
      <c r="O85" s="59"/>
      <c r="P85" s="57"/>
      <c r="Q85" s="57"/>
      <c r="R85" s="58"/>
      <c r="S8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85" s="70"/>
      <c r="U85" s="70"/>
      <c r="V85" s="70"/>
      <c r="W85" s="56"/>
      <c r="X85" s="57"/>
      <c r="Y85" s="57"/>
      <c r="Z85" s="56"/>
      <c r="AA85" s="57"/>
      <c r="AB85" s="56"/>
      <c r="AC85" s="57"/>
    </row>
    <row r="86" spans="1:29" ht="16" thickBot="1" x14ac:dyDescent="0.4">
      <c r="A86" s="50" t="str">
        <f>IF(ISBLANK(Registration_Tbl[[#This Row],[Facility_Unit_Name]]),"",'EPE Information'!$C$9)</f>
        <v/>
      </c>
      <c r="B86" s="51"/>
      <c r="C86" s="71" t="str">
        <f>_xlfn.IFNA(INDEX(Spec_Master_List_tbl[ARB_ID],MATCH(Registration_Tbl[[#This Row],[Facility_Unit_Name]],Spec_Master_List_tbl[Specified_Import_Name],0)),"")</f>
        <v/>
      </c>
      <c r="D86" s="52" t="str">
        <f>IF(_xlfn.IFNA(INDEX(Spec_Master_List_tbl[Primary Fuel],MATCH(Registration_Tbl[[#This Row],[Facility_Unit_ARB_ID]],Spec_Master_List_tbl[ARB_ID],0)),"")=0,"",_xlfn.IFNA(INDEX(Spec_Master_List_tbl[Primary Fuel],MATCH(Registration_Tbl[[#This Row],[Facility_Unit_ARB_ID]],Spec_Master_List_tbl[ARB_ID],0)),""))</f>
        <v/>
      </c>
      <c r="E86" s="84" t="str">
        <f>IF(_xlfn.IFNA(INDEX(Spec_Master_List_tbl[Cogen],MATCH(Registration_Tbl[[#This Row],[Facility_Unit_ARB_ID]],Spec_Master_List_tbl[ARB_ID],0)),"")=0,"",_xlfn.IFNA(INDEX(Spec_Master_List_tbl[Cogen],MATCH(Registration_Tbl[[#This Row],[Facility_Unit_ARB_ID]],Spec_Master_List_tbl[ARB_ID],0)),""))</f>
        <v/>
      </c>
      <c r="F86" s="72"/>
      <c r="G86" s="52" t="str">
        <f>IF(_xlfn.IFNA(INDEX(Spec_Master_List_tbl[USEPA_GHG_ID],MATCH(Registration_Tbl[[#This Row],[Facility_Unit_ARB_ID]],Spec_Master_List_tbl[ARB_ID],0)),"")=0,"",_xlfn.IFNA(INDEX(Spec_Master_List_tbl[USEPA_GHG_ID],MATCH(Registration_Tbl[[#This Row],[Facility_Unit_ARB_ID]],Spec_Master_List_tbl[ARB_ID],0)),""))</f>
        <v/>
      </c>
      <c r="H8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86" s="52" t="str">
        <f>IF(_xlfn.IFNA(INDEX(Spec_Master_List_tbl[CEC_RPS_ID],MATCH(Registration_Tbl[[#This Row],[Facility_Unit_ARB_ID]],Spec_Master_List_tbl[ARB_ID],0)),"")=0,"",_xlfn.IFNA(INDEX(Spec_Master_List_tbl[CEC_RPS_ID],MATCH(Registration_Tbl[[#This Row],[Facility_Unit_ARB_ID]],Spec_Master_List_tbl[ARB_ID],0)),""))</f>
        <v/>
      </c>
      <c r="J86" s="83"/>
      <c r="K86" s="56"/>
      <c r="L86" s="57"/>
      <c r="M8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86" s="63"/>
      <c r="O86" s="59"/>
      <c r="P86" s="57"/>
      <c r="Q86" s="57"/>
      <c r="R86" s="58"/>
      <c r="S8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86" s="70"/>
      <c r="U86" s="70"/>
      <c r="V86" s="70"/>
      <c r="W86" s="56"/>
      <c r="X86" s="57"/>
      <c r="Y86" s="57"/>
      <c r="Z86" s="56"/>
      <c r="AA86" s="57"/>
      <c r="AB86" s="56"/>
      <c r="AC86" s="57"/>
    </row>
    <row r="87" spans="1:29" ht="16" thickBot="1" x14ac:dyDescent="0.4">
      <c r="A87" s="50" t="str">
        <f>IF(ISBLANK(Registration_Tbl[[#This Row],[Facility_Unit_Name]]),"",'EPE Information'!$C$9)</f>
        <v/>
      </c>
      <c r="B87" s="51"/>
      <c r="C87" s="71" t="str">
        <f>_xlfn.IFNA(INDEX(Spec_Master_List_tbl[ARB_ID],MATCH(Registration_Tbl[[#This Row],[Facility_Unit_Name]],Spec_Master_List_tbl[Specified_Import_Name],0)),"")</f>
        <v/>
      </c>
      <c r="D87" s="52" t="str">
        <f>IF(_xlfn.IFNA(INDEX(Spec_Master_List_tbl[Primary Fuel],MATCH(Registration_Tbl[[#This Row],[Facility_Unit_ARB_ID]],Spec_Master_List_tbl[ARB_ID],0)),"")=0,"",_xlfn.IFNA(INDEX(Spec_Master_List_tbl[Primary Fuel],MATCH(Registration_Tbl[[#This Row],[Facility_Unit_ARB_ID]],Spec_Master_List_tbl[ARB_ID],0)),""))</f>
        <v/>
      </c>
      <c r="E87" s="84" t="str">
        <f>IF(_xlfn.IFNA(INDEX(Spec_Master_List_tbl[Cogen],MATCH(Registration_Tbl[[#This Row],[Facility_Unit_ARB_ID]],Spec_Master_List_tbl[ARB_ID],0)),"")=0,"",_xlfn.IFNA(INDEX(Spec_Master_List_tbl[Cogen],MATCH(Registration_Tbl[[#This Row],[Facility_Unit_ARB_ID]],Spec_Master_List_tbl[ARB_ID],0)),""))</f>
        <v/>
      </c>
      <c r="F87" s="72"/>
      <c r="G87" s="52" t="str">
        <f>IF(_xlfn.IFNA(INDEX(Spec_Master_List_tbl[USEPA_GHG_ID],MATCH(Registration_Tbl[[#This Row],[Facility_Unit_ARB_ID]],Spec_Master_List_tbl[ARB_ID],0)),"")=0,"",_xlfn.IFNA(INDEX(Spec_Master_List_tbl[USEPA_GHG_ID],MATCH(Registration_Tbl[[#This Row],[Facility_Unit_ARB_ID]],Spec_Master_List_tbl[ARB_ID],0)),""))</f>
        <v/>
      </c>
      <c r="H8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87" s="52" t="str">
        <f>IF(_xlfn.IFNA(INDEX(Spec_Master_List_tbl[CEC_RPS_ID],MATCH(Registration_Tbl[[#This Row],[Facility_Unit_ARB_ID]],Spec_Master_List_tbl[ARB_ID],0)),"")=0,"",_xlfn.IFNA(INDEX(Spec_Master_List_tbl[CEC_RPS_ID],MATCH(Registration_Tbl[[#This Row],[Facility_Unit_ARB_ID]],Spec_Master_List_tbl[ARB_ID],0)),""))</f>
        <v/>
      </c>
      <c r="J87" s="83"/>
      <c r="K87" s="56"/>
      <c r="L87" s="57"/>
      <c r="M8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87" s="63"/>
      <c r="O87" s="59"/>
      <c r="P87" s="57"/>
      <c r="Q87" s="57"/>
      <c r="R87" s="58"/>
      <c r="S8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87" s="70"/>
      <c r="U87" s="70"/>
      <c r="V87" s="70"/>
      <c r="W87" s="56"/>
      <c r="X87" s="57"/>
      <c r="Y87" s="57"/>
      <c r="Z87" s="56"/>
      <c r="AA87" s="57"/>
      <c r="AB87" s="56"/>
      <c r="AC87" s="57"/>
    </row>
    <row r="88" spans="1:29" ht="16" thickBot="1" x14ac:dyDescent="0.4">
      <c r="A88" s="50" t="str">
        <f>IF(ISBLANK(Registration_Tbl[[#This Row],[Facility_Unit_Name]]),"",'EPE Information'!$C$9)</f>
        <v/>
      </c>
      <c r="B88" s="51"/>
      <c r="C88" s="71" t="str">
        <f>_xlfn.IFNA(INDEX(Spec_Master_List_tbl[ARB_ID],MATCH(Registration_Tbl[[#This Row],[Facility_Unit_Name]],Spec_Master_List_tbl[Specified_Import_Name],0)),"")</f>
        <v/>
      </c>
      <c r="D88" s="52" t="str">
        <f>IF(_xlfn.IFNA(INDEX(Spec_Master_List_tbl[Primary Fuel],MATCH(Registration_Tbl[[#This Row],[Facility_Unit_ARB_ID]],Spec_Master_List_tbl[ARB_ID],0)),"")=0,"",_xlfn.IFNA(INDEX(Spec_Master_List_tbl[Primary Fuel],MATCH(Registration_Tbl[[#This Row],[Facility_Unit_ARB_ID]],Spec_Master_List_tbl[ARB_ID],0)),""))</f>
        <v/>
      </c>
      <c r="E88" s="84" t="str">
        <f>IF(_xlfn.IFNA(INDEX(Spec_Master_List_tbl[Cogen],MATCH(Registration_Tbl[[#This Row],[Facility_Unit_ARB_ID]],Spec_Master_List_tbl[ARB_ID],0)),"")=0,"",_xlfn.IFNA(INDEX(Spec_Master_List_tbl[Cogen],MATCH(Registration_Tbl[[#This Row],[Facility_Unit_ARB_ID]],Spec_Master_List_tbl[ARB_ID],0)),""))</f>
        <v/>
      </c>
      <c r="F88" s="72"/>
      <c r="G88" s="52" t="str">
        <f>IF(_xlfn.IFNA(INDEX(Spec_Master_List_tbl[USEPA_GHG_ID],MATCH(Registration_Tbl[[#This Row],[Facility_Unit_ARB_ID]],Spec_Master_List_tbl[ARB_ID],0)),"")=0,"",_xlfn.IFNA(INDEX(Spec_Master_List_tbl[USEPA_GHG_ID],MATCH(Registration_Tbl[[#This Row],[Facility_Unit_ARB_ID]],Spec_Master_List_tbl[ARB_ID],0)),""))</f>
        <v/>
      </c>
      <c r="H8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88" s="52" t="str">
        <f>IF(_xlfn.IFNA(INDEX(Spec_Master_List_tbl[CEC_RPS_ID],MATCH(Registration_Tbl[[#This Row],[Facility_Unit_ARB_ID]],Spec_Master_List_tbl[ARB_ID],0)),"")=0,"",_xlfn.IFNA(INDEX(Spec_Master_List_tbl[CEC_RPS_ID],MATCH(Registration_Tbl[[#This Row],[Facility_Unit_ARB_ID]],Spec_Master_List_tbl[ARB_ID],0)),""))</f>
        <v/>
      </c>
      <c r="J88" s="83"/>
      <c r="K88" s="56"/>
      <c r="L88" s="57"/>
      <c r="M8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88" s="63"/>
      <c r="O88" s="59"/>
      <c r="P88" s="57"/>
      <c r="Q88" s="57"/>
      <c r="R88" s="58"/>
      <c r="S8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88" s="70"/>
      <c r="U88" s="70"/>
      <c r="V88" s="70"/>
      <c r="W88" s="56"/>
      <c r="X88" s="57"/>
      <c r="Y88" s="57"/>
      <c r="Z88" s="56"/>
      <c r="AA88" s="57"/>
      <c r="AB88" s="56"/>
      <c r="AC88" s="57"/>
    </row>
    <row r="89" spans="1:29" ht="16" thickBot="1" x14ac:dyDescent="0.4">
      <c r="A89" s="50" t="str">
        <f>IF(ISBLANK(Registration_Tbl[[#This Row],[Facility_Unit_Name]]),"",'EPE Information'!$C$9)</f>
        <v/>
      </c>
      <c r="B89" s="51"/>
      <c r="C89" s="71" t="str">
        <f>_xlfn.IFNA(INDEX(Spec_Master_List_tbl[ARB_ID],MATCH(Registration_Tbl[[#This Row],[Facility_Unit_Name]],Spec_Master_List_tbl[Specified_Import_Name],0)),"")</f>
        <v/>
      </c>
      <c r="D89" s="52" t="str">
        <f>IF(_xlfn.IFNA(INDEX(Spec_Master_List_tbl[Primary Fuel],MATCH(Registration_Tbl[[#This Row],[Facility_Unit_ARB_ID]],Spec_Master_List_tbl[ARB_ID],0)),"")=0,"",_xlfn.IFNA(INDEX(Spec_Master_List_tbl[Primary Fuel],MATCH(Registration_Tbl[[#This Row],[Facility_Unit_ARB_ID]],Spec_Master_List_tbl[ARB_ID],0)),""))</f>
        <v/>
      </c>
      <c r="E89" s="84" t="str">
        <f>IF(_xlfn.IFNA(INDEX(Spec_Master_List_tbl[Cogen],MATCH(Registration_Tbl[[#This Row],[Facility_Unit_ARB_ID]],Spec_Master_List_tbl[ARB_ID],0)),"")=0,"",_xlfn.IFNA(INDEX(Spec_Master_List_tbl[Cogen],MATCH(Registration_Tbl[[#This Row],[Facility_Unit_ARB_ID]],Spec_Master_List_tbl[ARB_ID],0)),""))</f>
        <v/>
      </c>
      <c r="F89" s="72"/>
      <c r="G89" s="52" t="str">
        <f>IF(_xlfn.IFNA(INDEX(Spec_Master_List_tbl[USEPA_GHG_ID],MATCH(Registration_Tbl[[#This Row],[Facility_Unit_ARB_ID]],Spec_Master_List_tbl[ARB_ID],0)),"")=0,"",_xlfn.IFNA(INDEX(Spec_Master_List_tbl[USEPA_GHG_ID],MATCH(Registration_Tbl[[#This Row],[Facility_Unit_ARB_ID]],Spec_Master_List_tbl[ARB_ID],0)),""))</f>
        <v/>
      </c>
      <c r="H8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89" s="52" t="str">
        <f>IF(_xlfn.IFNA(INDEX(Spec_Master_List_tbl[CEC_RPS_ID],MATCH(Registration_Tbl[[#This Row],[Facility_Unit_ARB_ID]],Spec_Master_List_tbl[ARB_ID],0)),"")=0,"",_xlfn.IFNA(INDEX(Spec_Master_List_tbl[CEC_RPS_ID],MATCH(Registration_Tbl[[#This Row],[Facility_Unit_ARB_ID]],Spec_Master_List_tbl[ARB_ID],0)),""))</f>
        <v/>
      </c>
      <c r="J89" s="83"/>
      <c r="K89" s="56"/>
      <c r="L89" s="57"/>
      <c r="M8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89" s="63"/>
      <c r="O89" s="59"/>
      <c r="P89" s="57"/>
      <c r="Q89" s="57"/>
      <c r="R89" s="58"/>
      <c r="S8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89" s="70"/>
      <c r="U89" s="70"/>
      <c r="V89" s="70"/>
      <c r="W89" s="56"/>
      <c r="X89" s="57"/>
      <c r="Y89" s="57"/>
      <c r="Z89" s="56"/>
      <c r="AA89" s="57"/>
      <c r="AB89" s="56"/>
      <c r="AC89" s="57"/>
    </row>
    <row r="90" spans="1:29" ht="16" thickBot="1" x14ac:dyDescent="0.4">
      <c r="A90" s="50" t="str">
        <f>IF(ISBLANK(Registration_Tbl[[#This Row],[Facility_Unit_Name]]),"",'EPE Information'!$C$9)</f>
        <v/>
      </c>
      <c r="B90" s="51"/>
      <c r="C90" s="71" t="str">
        <f>_xlfn.IFNA(INDEX(Spec_Master_List_tbl[ARB_ID],MATCH(Registration_Tbl[[#This Row],[Facility_Unit_Name]],Spec_Master_List_tbl[Specified_Import_Name],0)),"")</f>
        <v/>
      </c>
      <c r="D90" s="52" t="str">
        <f>IF(_xlfn.IFNA(INDEX(Spec_Master_List_tbl[Primary Fuel],MATCH(Registration_Tbl[[#This Row],[Facility_Unit_ARB_ID]],Spec_Master_List_tbl[ARB_ID],0)),"")=0,"",_xlfn.IFNA(INDEX(Spec_Master_List_tbl[Primary Fuel],MATCH(Registration_Tbl[[#This Row],[Facility_Unit_ARB_ID]],Spec_Master_List_tbl[ARB_ID],0)),""))</f>
        <v/>
      </c>
      <c r="E90" s="84" t="str">
        <f>IF(_xlfn.IFNA(INDEX(Spec_Master_List_tbl[Cogen],MATCH(Registration_Tbl[[#This Row],[Facility_Unit_ARB_ID]],Spec_Master_List_tbl[ARB_ID],0)),"")=0,"",_xlfn.IFNA(INDEX(Spec_Master_List_tbl[Cogen],MATCH(Registration_Tbl[[#This Row],[Facility_Unit_ARB_ID]],Spec_Master_List_tbl[ARB_ID],0)),""))</f>
        <v/>
      </c>
      <c r="F90" s="72"/>
      <c r="G90" s="52" t="str">
        <f>IF(_xlfn.IFNA(INDEX(Spec_Master_List_tbl[USEPA_GHG_ID],MATCH(Registration_Tbl[[#This Row],[Facility_Unit_ARB_ID]],Spec_Master_List_tbl[ARB_ID],0)),"")=0,"",_xlfn.IFNA(INDEX(Spec_Master_List_tbl[USEPA_GHG_ID],MATCH(Registration_Tbl[[#This Row],[Facility_Unit_ARB_ID]],Spec_Master_List_tbl[ARB_ID],0)),""))</f>
        <v/>
      </c>
      <c r="H9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90" s="52" t="str">
        <f>IF(_xlfn.IFNA(INDEX(Spec_Master_List_tbl[CEC_RPS_ID],MATCH(Registration_Tbl[[#This Row],[Facility_Unit_ARB_ID]],Spec_Master_List_tbl[ARB_ID],0)),"")=0,"",_xlfn.IFNA(INDEX(Spec_Master_List_tbl[CEC_RPS_ID],MATCH(Registration_Tbl[[#This Row],[Facility_Unit_ARB_ID]],Spec_Master_List_tbl[ARB_ID],0)),""))</f>
        <v/>
      </c>
      <c r="J90" s="83"/>
      <c r="K90" s="56"/>
      <c r="L90" s="57"/>
      <c r="M9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90" s="63"/>
      <c r="O90" s="59"/>
      <c r="P90" s="57"/>
      <c r="Q90" s="57"/>
      <c r="R90" s="58"/>
      <c r="S9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90" s="70"/>
      <c r="U90" s="70"/>
      <c r="V90" s="70"/>
      <c r="W90" s="56"/>
      <c r="X90" s="57"/>
      <c r="Y90" s="57"/>
      <c r="Z90" s="56"/>
      <c r="AA90" s="57"/>
      <c r="AB90" s="56"/>
      <c r="AC90" s="57"/>
    </row>
    <row r="91" spans="1:29" ht="16" thickBot="1" x14ac:dyDescent="0.4">
      <c r="A91" s="50" t="str">
        <f>IF(ISBLANK(Registration_Tbl[[#This Row],[Facility_Unit_Name]]),"",'EPE Information'!$C$9)</f>
        <v/>
      </c>
      <c r="B91" s="51"/>
      <c r="C91" s="71" t="str">
        <f>_xlfn.IFNA(INDEX(Spec_Master_List_tbl[ARB_ID],MATCH(Registration_Tbl[[#This Row],[Facility_Unit_Name]],Spec_Master_List_tbl[Specified_Import_Name],0)),"")</f>
        <v/>
      </c>
      <c r="D91" s="52" t="str">
        <f>IF(_xlfn.IFNA(INDEX(Spec_Master_List_tbl[Primary Fuel],MATCH(Registration_Tbl[[#This Row],[Facility_Unit_ARB_ID]],Spec_Master_List_tbl[ARB_ID],0)),"")=0,"",_xlfn.IFNA(INDEX(Spec_Master_List_tbl[Primary Fuel],MATCH(Registration_Tbl[[#This Row],[Facility_Unit_ARB_ID]],Spec_Master_List_tbl[ARB_ID],0)),""))</f>
        <v/>
      </c>
      <c r="E91" s="84" t="str">
        <f>IF(_xlfn.IFNA(INDEX(Spec_Master_List_tbl[Cogen],MATCH(Registration_Tbl[[#This Row],[Facility_Unit_ARB_ID]],Spec_Master_List_tbl[ARB_ID],0)),"")=0,"",_xlfn.IFNA(INDEX(Spec_Master_List_tbl[Cogen],MATCH(Registration_Tbl[[#This Row],[Facility_Unit_ARB_ID]],Spec_Master_List_tbl[ARB_ID],0)),""))</f>
        <v/>
      </c>
      <c r="F91" s="72"/>
      <c r="G91" s="52" t="str">
        <f>IF(_xlfn.IFNA(INDEX(Spec_Master_List_tbl[USEPA_GHG_ID],MATCH(Registration_Tbl[[#This Row],[Facility_Unit_ARB_ID]],Spec_Master_List_tbl[ARB_ID],0)),"")=0,"",_xlfn.IFNA(INDEX(Spec_Master_List_tbl[USEPA_GHG_ID],MATCH(Registration_Tbl[[#This Row],[Facility_Unit_ARB_ID]],Spec_Master_List_tbl[ARB_ID],0)),""))</f>
        <v/>
      </c>
      <c r="H9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91" s="52" t="str">
        <f>IF(_xlfn.IFNA(INDEX(Spec_Master_List_tbl[CEC_RPS_ID],MATCH(Registration_Tbl[[#This Row],[Facility_Unit_ARB_ID]],Spec_Master_List_tbl[ARB_ID],0)),"")=0,"",_xlfn.IFNA(INDEX(Spec_Master_List_tbl[CEC_RPS_ID],MATCH(Registration_Tbl[[#This Row],[Facility_Unit_ARB_ID]],Spec_Master_List_tbl[ARB_ID],0)),""))</f>
        <v/>
      </c>
      <c r="J91" s="83"/>
      <c r="K91" s="56"/>
      <c r="L91" s="57"/>
      <c r="M9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91" s="63"/>
      <c r="O91" s="59"/>
      <c r="P91" s="57"/>
      <c r="Q91" s="57"/>
      <c r="R91" s="58"/>
      <c r="S9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91" s="70"/>
      <c r="U91" s="70"/>
      <c r="V91" s="70"/>
      <c r="W91" s="56"/>
      <c r="X91" s="57"/>
      <c r="Y91" s="57"/>
      <c r="Z91" s="56"/>
      <c r="AA91" s="57"/>
      <c r="AB91" s="56"/>
      <c r="AC91" s="57"/>
    </row>
    <row r="92" spans="1:29" ht="16" thickBot="1" x14ac:dyDescent="0.4">
      <c r="A92" s="50" t="str">
        <f>IF(ISBLANK(Registration_Tbl[[#This Row],[Facility_Unit_Name]]),"",'EPE Information'!$C$9)</f>
        <v/>
      </c>
      <c r="B92" s="51"/>
      <c r="C92" s="71" t="str">
        <f>_xlfn.IFNA(INDEX(Spec_Master_List_tbl[ARB_ID],MATCH(Registration_Tbl[[#This Row],[Facility_Unit_Name]],Spec_Master_List_tbl[Specified_Import_Name],0)),"")</f>
        <v/>
      </c>
      <c r="D92" s="52" t="str">
        <f>IF(_xlfn.IFNA(INDEX(Spec_Master_List_tbl[Primary Fuel],MATCH(Registration_Tbl[[#This Row],[Facility_Unit_ARB_ID]],Spec_Master_List_tbl[ARB_ID],0)),"")=0,"",_xlfn.IFNA(INDEX(Spec_Master_List_tbl[Primary Fuel],MATCH(Registration_Tbl[[#This Row],[Facility_Unit_ARB_ID]],Spec_Master_List_tbl[ARB_ID],0)),""))</f>
        <v/>
      </c>
      <c r="E92" s="84" t="str">
        <f>IF(_xlfn.IFNA(INDEX(Spec_Master_List_tbl[Cogen],MATCH(Registration_Tbl[[#This Row],[Facility_Unit_ARB_ID]],Spec_Master_List_tbl[ARB_ID],0)),"")=0,"",_xlfn.IFNA(INDEX(Spec_Master_List_tbl[Cogen],MATCH(Registration_Tbl[[#This Row],[Facility_Unit_ARB_ID]],Spec_Master_List_tbl[ARB_ID],0)),""))</f>
        <v/>
      </c>
      <c r="F92" s="72"/>
      <c r="G92" s="52" t="str">
        <f>IF(_xlfn.IFNA(INDEX(Spec_Master_List_tbl[USEPA_GHG_ID],MATCH(Registration_Tbl[[#This Row],[Facility_Unit_ARB_ID]],Spec_Master_List_tbl[ARB_ID],0)),"")=0,"",_xlfn.IFNA(INDEX(Spec_Master_List_tbl[USEPA_GHG_ID],MATCH(Registration_Tbl[[#This Row],[Facility_Unit_ARB_ID]],Spec_Master_List_tbl[ARB_ID],0)),""))</f>
        <v/>
      </c>
      <c r="H9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92" s="52" t="str">
        <f>IF(_xlfn.IFNA(INDEX(Spec_Master_List_tbl[CEC_RPS_ID],MATCH(Registration_Tbl[[#This Row],[Facility_Unit_ARB_ID]],Spec_Master_List_tbl[ARB_ID],0)),"")=0,"",_xlfn.IFNA(INDEX(Spec_Master_List_tbl[CEC_RPS_ID],MATCH(Registration_Tbl[[#This Row],[Facility_Unit_ARB_ID]],Spec_Master_List_tbl[ARB_ID],0)),""))</f>
        <v/>
      </c>
      <c r="J92" s="83"/>
      <c r="K92" s="56"/>
      <c r="L92" s="57"/>
      <c r="M9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92" s="63"/>
      <c r="O92" s="59"/>
      <c r="P92" s="57"/>
      <c r="Q92" s="57"/>
      <c r="R92" s="58"/>
      <c r="S9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92" s="70"/>
      <c r="U92" s="70"/>
      <c r="V92" s="70"/>
      <c r="W92" s="56"/>
      <c r="X92" s="57"/>
      <c r="Y92" s="57"/>
      <c r="Z92" s="56"/>
      <c r="AA92" s="57"/>
      <c r="AB92" s="56"/>
      <c r="AC92" s="57"/>
    </row>
    <row r="93" spans="1:29" ht="16" thickBot="1" x14ac:dyDescent="0.4">
      <c r="A93" s="50" t="str">
        <f>IF(ISBLANK(Registration_Tbl[[#This Row],[Facility_Unit_Name]]),"",'EPE Information'!$C$9)</f>
        <v/>
      </c>
      <c r="B93" s="51"/>
      <c r="C93" s="71" t="str">
        <f>_xlfn.IFNA(INDEX(Spec_Master_List_tbl[ARB_ID],MATCH(Registration_Tbl[[#This Row],[Facility_Unit_Name]],Spec_Master_List_tbl[Specified_Import_Name],0)),"")</f>
        <v/>
      </c>
      <c r="D93" s="52" t="str">
        <f>IF(_xlfn.IFNA(INDEX(Spec_Master_List_tbl[Primary Fuel],MATCH(Registration_Tbl[[#This Row],[Facility_Unit_ARB_ID]],Spec_Master_List_tbl[ARB_ID],0)),"")=0,"",_xlfn.IFNA(INDEX(Spec_Master_List_tbl[Primary Fuel],MATCH(Registration_Tbl[[#This Row],[Facility_Unit_ARB_ID]],Spec_Master_List_tbl[ARB_ID],0)),""))</f>
        <v/>
      </c>
      <c r="E93" s="84" t="str">
        <f>IF(_xlfn.IFNA(INDEX(Spec_Master_List_tbl[Cogen],MATCH(Registration_Tbl[[#This Row],[Facility_Unit_ARB_ID]],Spec_Master_List_tbl[ARB_ID],0)),"")=0,"",_xlfn.IFNA(INDEX(Spec_Master_List_tbl[Cogen],MATCH(Registration_Tbl[[#This Row],[Facility_Unit_ARB_ID]],Spec_Master_List_tbl[ARB_ID],0)),""))</f>
        <v/>
      </c>
      <c r="F93" s="72"/>
      <c r="G93" s="52" t="str">
        <f>IF(_xlfn.IFNA(INDEX(Spec_Master_List_tbl[USEPA_GHG_ID],MATCH(Registration_Tbl[[#This Row],[Facility_Unit_ARB_ID]],Spec_Master_List_tbl[ARB_ID],0)),"")=0,"",_xlfn.IFNA(INDEX(Spec_Master_List_tbl[USEPA_GHG_ID],MATCH(Registration_Tbl[[#This Row],[Facility_Unit_ARB_ID]],Spec_Master_List_tbl[ARB_ID],0)),""))</f>
        <v/>
      </c>
      <c r="H9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93" s="52" t="str">
        <f>IF(_xlfn.IFNA(INDEX(Spec_Master_List_tbl[CEC_RPS_ID],MATCH(Registration_Tbl[[#This Row],[Facility_Unit_ARB_ID]],Spec_Master_List_tbl[ARB_ID],0)),"")=0,"",_xlfn.IFNA(INDEX(Spec_Master_List_tbl[CEC_RPS_ID],MATCH(Registration_Tbl[[#This Row],[Facility_Unit_ARB_ID]],Spec_Master_List_tbl[ARB_ID],0)),""))</f>
        <v/>
      </c>
      <c r="J93" s="83"/>
      <c r="K93" s="56"/>
      <c r="L93" s="57"/>
      <c r="M9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93" s="63"/>
      <c r="O93" s="59"/>
      <c r="P93" s="57"/>
      <c r="Q93" s="57"/>
      <c r="R93" s="58"/>
      <c r="S9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93" s="70"/>
      <c r="U93" s="70"/>
      <c r="V93" s="70"/>
      <c r="W93" s="56"/>
      <c r="X93" s="57"/>
      <c r="Y93" s="57"/>
      <c r="Z93" s="56"/>
      <c r="AA93" s="57"/>
      <c r="AB93" s="56"/>
      <c r="AC93" s="57"/>
    </row>
    <row r="94" spans="1:29" ht="16" thickBot="1" x14ac:dyDescent="0.4">
      <c r="A94" s="50" t="str">
        <f>IF(ISBLANK(Registration_Tbl[[#This Row],[Facility_Unit_Name]]),"",'EPE Information'!$C$9)</f>
        <v/>
      </c>
      <c r="B94" s="51"/>
      <c r="C94" s="71" t="str">
        <f>_xlfn.IFNA(INDEX(Spec_Master_List_tbl[ARB_ID],MATCH(Registration_Tbl[[#This Row],[Facility_Unit_Name]],Spec_Master_List_tbl[Specified_Import_Name],0)),"")</f>
        <v/>
      </c>
      <c r="D94" s="52" t="str">
        <f>IF(_xlfn.IFNA(INDEX(Spec_Master_List_tbl[Primary Fuel],MATCH(Registration_Tbl[[#This Row],[Facility_Unit_ARB_ID]],Spec_Master_List_tbl[ARB_ID],0)),"")=0,"",_xlfn.IFNA(INDEX(Spec_Master_List_tbl[Primary Fuel],MATCH(Registration_Tbl[[#This Row],[Facility_Unit_ARB_ID]],Spec_Master_List_tbl[ARB_ID],0)),""))</f>
        <v/>
      </c>
      <c r="E94" s="84" t="str">
        <f>IF(_xlfn.IFNA(INDEX(Spec_Master_List_tbl[Cogen],MATCH(Registration_Tbl[[#This Row],[Facility_Unit_ARB_ID]],Spec_Master_List_tbl[ARB_ID],0)),"")=0,"",_xlfn.IFNA(INDEX(Spec_Master_List_tbl[Cogen],MATCH(Registration_Tbl[[#This Row],[Facility_Unit_ARB_ID]],Spec_Master_List_tbl[ARB_ID],0)),""))</f>
        <v/>
      </c>
      <c r="F94" s="72"/>
      <c r="G94" s="52" t="str">
        <f>IF(_xlfn.IFNA(INDEX(Spec_Master_List_tbl[USEPA_GHG_ID],MATCH(Registration_Tbl[[#This Row],[Facility_Unit_ARB_ID]],Spec_Master_List_tbl[ARB_ID],0)),"")=0,"",_xlfn.IFNA(INDEX(Spec_Master_List_tbl[USEPA_GHG_ID],MATCH(Registration_Tbl[[#This Row],[Facility_Unit_ARB_ID]],Spec_Master_List_tbl[ARB_ID],0)),""))</f>
        <v/>
      </c>
      <c r="H9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94" s="52" t="str">
        <f>IF(_xlfn.IFNA(INDEX(Spec_Master_List_tbl[CEC_RPS_ID],MATCH(Registration_Tbl[[#This Row],[Facility_Unit_ARB_ID]],Spec_Master_List_tbl[ARB_ID],0)),"")=0,"",_xlfn.IFNA(INDEX(Spec_Master_List_tbl[CEC_RPS_ID],MATCH(Registration_Tbl[[#This Row],[Facility_Unit_ARB_ID]],Spec_Master_List_tbl[ARB_ID],0)),""))</f>
        <v/>
      </c>
      <c r="J94" s="83"/>
      <c r="K94" s="56"/>
      <c r="L94" s="57"/>
      <c r="M9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94" s="63"/>
      <c r="O94" s="59"/>
      <c r="P94" s="57"/>
      <c r="Q94" s="57"/>
      <c r="R94" s="58"/>
      <c r="S9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94" s="70"/>
      <c r="U94" s="70"/>
      <c r="V94" s="70"/>
      <c r="W94" s="56"/>
      <c r="X94" s="57"/>
      <c r="Y94" s="57"/>
      <c r="Z94" s="56"/>
      <c r="AA94" s="57"/>
      <c r="AB94" s="56"/>
      <c r="AC94" s="57"/>
    </row>
    <row r="95" spans="1:29" ht="16" thickBot="1" x14ac:dyDescent="0.4">
      <c r="A95" s="50" t="str">
        <f>IF(ISBLANK(Registration_Tbl[[#This Row],[Facility_Unit_Name]]),"",'EPE Information'!$C$9)</f>
        <v/>
      </c>
      <c r="B95" s="51"/>
      <c r="C95" s="71" t="str">
        <f>_xlfn.IFNA(INDEX(Spec_Master_List_tbl[ARB_ID],MATCH(Registration_Tbl[[#This Row],[Facility_Unit_Name]],Spec_Master_List_tbl[Specified_Import_Name],0)),"")</f>
        <v/>
      </c>
      <c r="D95" s="52" t="str">
        <f>IF(_xlfn.IFNA(INDEX(Spec_Master_List_tbl[Primary Fuel],MATCH(Registration_Tbl[[#This Row],[Facility_Unit_ARB_ID]],Spec_Master_List_tbl[ARB_ID],0)),"")=0,"",_xlfn.IFNA(INDEX(Spec_Master_List_tbl[Primary Fuel],MATCH(Registration_Tbl[[#This Row],[Facility_Unit_ARB_ID]],Spec_Master_List_tbl[ARB_ID],0)),""))</f>
        <v/>
      </c>
      <c r="E95" s="84" t="str">
        <f>IF(_xlfn.IFNA(INDEX(Spec_Master_List_tbl[Cogen],MATCH(Registration_Tbl[[#This Row],[Facility_Unit_ARB_ID]],Spec_Master_List_tbl[ARB_ID],0)),"")=0,"",_xlfn.IFNA(INDEX(Spec_Master_List_tbl[Cogen],MATCH(Registration_Tbl[[#This Row],[Facility_Unit_ARB_ID]],Spec_Master_List_tbl[ARB_ID],0)),""))</f>
        <v/>
      </c>
      <c r="F95" s="72"/>
      <c r="G95" s="52" t="str">
        <f>IF(_xlfn.IFNA(INDEX(Spec_Master_List_tbl[USEPA_GHG_ID],MATCH(Registration_Tbl[[#This Row],[Facility_Unit_ARB_ID]],Spec_Master_List_tbl[ARB_ID],0)),"")=0,"",_xlfn.IFNA(INDEX(Spec_Master_List_tbl[USEPA_GHG_ID],MATCH(Registration_Tbl[[#This Row],[Facility_Unit_ARB_ID]],Spec_Master_List_tbl[ARB_ID],0)),""))</f>
        <v/>
      </c>
      <c r="H9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95" s="52" t="str">
        <f>IF(_xlfn.IFNA(INDEX(Spec_Master_List_tbl[CEC_RPS_ID],MATCH(Registration_Tbl[[#This Row],[Facility_Unit_ARB_ID]],Spec_Master_List_tbl[ARB_ID],0)),"")=0,"",_xlfn.IFNA(INDEX(Spec_Master_List_tbl[CEC_RPS_ID],MATCH(Registration_Tbl[[#This Row],[Facility_Unit_ARB_ID]],Spec_Master_List_tbl[ARB_ID],0)),""))</f>
        <v/>
      </c>
      <c r="J95" s="83"/>
      <c r="K95" s="56"/>
      <c r="L95" s="57"/>
      <c r="M9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95" s="63"/>
      <c r="O95" s="59"/>
      <c r="P95" s="57"/>
      <c r="Q95" s="57"/>
      <c r="R95" s="58"/>
      <c r="S9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95" s="70"/>
      <c r="U95" s="70"/>
      <c r="V95" s="70"/>
      <c r="W95" s="56"/>
      <c r="X95" s="57"/>
      <c r="Y95" s="57"/>
      <c r="Z95" s="56"/>
      <c r="AA95" s="57"/>
      <c r="AB95" s="56"/>
      <c r="AC95" s="57"/>
    </row>
    <row r="96" spans="1:29" ht="16" thickBot="1" x14ac:dyDescent="0.4">
      <c r="A96" s="50" t="str">
        <f>IF(ISBLANK(Registration_Tbl[[#This Row],[Facility_Unit_Name]]),"",'EPE Information'!$C$9)</f>
        <v/>
      </c>
      <c r="B96" s="51"/>
      <c r="C96" s="71" t="str">
        <f>_xlfn.IFNA(INDEX(Spec_Master_List_tbl[ARB_ID],MATCH(Registration_Tbl[[#This Row],[Facility_Unit_Name]],Spec_Master_List_tbl[Specified_Import_Name],0)),"")</f>
        <v/>
      </c>
      <c r="D96" s="52" t="str">
        <f>IF(_xlfn.IFNA(INDEX(Spec_Master_List_tbl[Primary Fuel],MATCH(Registration_Tbl[[#This Row],[Facility_Unit_ARB_ID]],Spec_Master_List_tbl[ARB_ID],0)),"")=0,"",_xlfn.IFNA(INDEX(Spec_Master_List_tbl[Primary Fuel],MATCH(Registration_Tbl[[#This Row],[Facility_Unit_ARB_ID]],Spec_Master_List_tbl[ARB_ID],0)),""))</f>
        <v/>
      </c>
      <c r="E96" s="84" t="str">
        <f>IF(_xlfn.IFNA(INDEX(Spec_Master_List_tbl[Cogen],MATCH(Registration_Tbl[[#This Row],[Facility_Unit_ARB_ID]],Spec_Master_List_tbl[ARB_ID],0)),"")=0,"",_xlfn.IFNA(INDEX(Spec_Master_List_tbl[Cogen],MATCH(Registration_Tbl[[#This Row],[Facility_Unit_ARB_ID]],Spec_Master_List_tbl[ARB_ID],0)),""))</f>
        <v/>
      </c>
      <c r="F96" s="72"/>
      <c r="G96" s="52" t="str">
        <f>IF(_xlfn.IFNA(INDEX(Spec_Master_List_tbl[USEPA_GHG_ID],MATCH(Registration_Tbl[[#This Row],[Facility_Unit_ARB_ID]],Spec_Master_List_tbl[ARB_ID],0)),"")=0,"",_xlfn.IFNA(INDEX(Spec_Master_List_tbl[USEPA_GHG_ID],MATCH(Registration_Tbl[[#This Row],[Facility_Unit_ARB_ID]],Spec_Master_List_tbl[ARB_ID],0)),""))</f>
        <v/>
      </c>
      <c r="H9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96" s="52" t="str">
        <f>IF(_xlfn.IFNA(INDEX(Spec_Master_List_tbl[CEC_RPS_ID],MATCH(Registration_Tbl[[#This Row],[Facility_Unit_ARB_ID]],Spec_Master_List_tbl[ARB_ID],0)),"")=0,"",_xlfn.IFNA(INDEX(Spec_Master_List_tbl[CEC_RPS_ID],MATCH(Registration_Tbl[[#This Row],[Facility_Unit_ARB_ID]],Spec_Master_List_tbl[ARB_ID],0)),""))</f>
        <v/>
      </c>
      <c r="J96" s="83"/>
      <c r="K96" s="56"/>
      <c r="L96" s="57"/>
      <c r="M9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96" s="63"/>
      <c r="O96" s="59"/>
      <c r="P96" s="57"/>
      <c r="Q96" s="57"/>
      <c r="R96" s="58"/>
      <c r="S9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96" s="70"/>
      <c r="U96" s="70"/>
      <c r="V96" s="70"/>
      <c r="W96" s="56"/>
      <c r="X96" s="57"/>
      <c r="Y96" s="57"/>
      <c r="Z96" s="56"/>
      <c r="AA96" s="57"/>
      <c r="AB96" s="56"/>
      <c r="AC96" s="57"/>
    </row>
    <row r="97" spans="1:29" ht="16" thickBot="1" x14ac:dyDescent="0.4">
      <c r="A97" s="50" t="str">
        <f>IF(ISBLANK(Registration_Tbl[[#This Row],[Facility_Unit_Name]]),"",'EPE Information'!$C$9)</f>
        <v/>
      </c>
      <c r="B97" s="51"/>
      <c r="C97" s="71" t="str">
        <f>_xlfn.IFNA(INDEX(Spec_Master_List_tbl[ARB_ID],MATCH(Registration_Tbl[[#This Row],[Facility_Unit_Name]],Spec_Master_List_tbl[Specified_Import_Name],0)),"")</f>
        <v/>
      </c>
      <c r="D97" s="52" t="str">
        <f>IF(_xlfn.IFNA(INDEX(Spec_Master_List_tbl[Primary Fuel],MATCH(Registration_Tbl[[#This Row],[Facility_Unit_ARB_ID]],Spec_Master_List_tbl[ARB_ID],0)),"")=0,"",_xlfn.IFNA(INDEX(Spec_Master_List_tbl[Primary Fuel],MATCH(Registration_Tbl[[#This Row],[Facility_Unit_ARB_ID]],Spec_Master_List_tbl[ARB_ID],0)),""))</f>
        <v/>
      </c>
      <c r="E97" s="84" t="str">
        <f>IF(_xlfn.IFNA(INDEX(Spec_Master_List_tbl[Cogen],MATCH(Registration_Tbl[[#This Row],[Facility_Unit_ARB_ID]],Spec_Master_List_tbl[ARB_ID],0)),"")=0,"",_xlfn.IFNA(INDEX(Spec_Master_List_tbl[Cogen],MATCH(Registration_Tbl[[#This Row],[Facility_Unit_ARB_ID]],Spec_Master_List_tbl[ARB_ID],0)),""))</f>
        <v/>
      </c>
      <c r="F97" s="72"/>
      <c r="G97" s="52" t="str">
        <f>IF(_xlfn.IFNA(INDEX(Spec_Master_List_tbl[USEPA_GHG_ID],MATCH(Registration_Tbl[[#This Row],[Facility_Unit_ARB_ID]],Spec_Master_List_tbl[ARB_ID],0)),"")=0,"",_xlfn.IFNA(INDEX(Spec_Master_List_tbl[USEPA_GHG_ID],MATCH(Registration_Tbl[[#This Row],[Facility_Unit_ARB_ID]],Spec_Master_List_tbl[ARB_ID],0)),""))</f>
        <v/>
      </c>
      <c r="H9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97" s="52" t="str">
        <f>IF(_xlfn.IFNA(INDEX(Spec_Master_List_tbl[CEC_RPS_ID],MATCH(Registration_Tbl[[#This Row],[Facility_Unit_ARB_ID]],Spec_Master_List_tbl[ARB_ID],0)),"")=0,"",_xlfn.IFNA(INDEX(Spec_Master_List_tbl[CEC_RPS_ID],MATCH(Registration_Tbl[[#This Row],[Facility_Unit_ARB_ID]],Spec_Master_List_tbl[ARB_ID],0)),""))</f>
        <v/>
      </c>
      <c r="J97" s="83"/>
      <c r="K97" s="56"/>
      <c r="L97" s="57"/>
      <c r="M9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97" s="63"/>
      <c r="O97" s="59"/>
      <c r="P97" s="57"/>
      <c r="Q97" s="57"/>
      <c r="R97" s="58"/>
      <c r="S9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97" s="70"/>
      <c r="U97" s="70"/>
      <c r="V97" s="70"/>
      <c r="W97" s="56"/>
      <c r="X97" s="57"/>
      <c r="Y97" s="57"/>
      <c r="Z97" s="56"/>
      <c r="AA97" s="57"/>
      <c r="AB97" s="56"/>
      <c r="AC97" s="57"/>
    </row>
    <row r="98" spans="1:29" ht="16" thickBot="1" x14ac:dyDescent="0.4">
      <c r="A98" s="50" t="str">
        <f>IF(ISBLANK(Registration_Tbl[[#This Row],[Facility_Unit_Name]]),"",'EPE Information'!$C$9)</f>
        <v/>
      </c>
      <c r="B98" s="51"/>
      <c r="C98" s="71" t="str">
        <f>_xlfn.IFNA(INDEX(Spec_Master_List_tbl[ARB_ID],MATCH(Registration_Tbl[[#This Row],[Facility_Unit_Name]],Spec_Master_List_tbl[Specified_Import_Name],0)),"")</f>
        <v/>
      </c>
      <c r="D98" s="52" t="str">
        <f>IF(_xlfn.IFNA(INDEX(Spec_Master_List_tbl[Primary Fuel],MATCH(Registration_Tbl[[#This Row],[Facility_Unit_ARB_ID]],Spec_Master_List_tbl[ARB_ID],0)),"")=0,"",_xlfn.IFNA(INDEX(Spec_Master_List_tbl[Primary Fuel],MATCH(Registration_Tbl[[#This Row],[Facility_Unit_ARB_ID]],Spec_Master_List_tbl[ARB_ID],0)),""))</f>
        <v/>
      </c>
      <c r="E98" s="84" t="str">
        <f>IF(_xlfn.IFNA(INDEX(Spec_Master_List_tbl[Cogen],MATCH(Registration_Tbl[[#This Row],[Facility_Unit_ARB_ID]],Spec_Master_List_tbl[ARB_ID],0)),"")=0,"",_xlfn.IFNA(INDEX(Spec_Master_List_tbl[Cogen],MATCH(Registration_Tbl[[#This Row],[Facility_Unit_ARB_ID]],Spec_Master_List_tbl[ARB_ID],0)),""))</f>
        <v/>
      </c>
      <c r="F98" s="72"/>
      <c r="G98" s="52" t="str">
        <f>IF(_xlfn.IFNA(INDEX(Spec_Master_List_tbl[USEPA_GHG_ID],MATCH(Registration_Tbl[[#This Row],[Facility_Unit_ARB_ID]],Spec_Master_List_tbl[ARB_ID],0)),"")=0,"",_xlfn.IFNA(INDEX(Spec_Master_List_tbl[USEPA_GHG_ID],MATCH(Registration_Tbl[[#This Row],[Facility_Unit_ARB_ID]],Spec_Master_List_tbl[ARB_ID],0)),""))</f>
        <v/>
      </c>
      <c r="H9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98" s="52" t="str">
        <f>IF(_xlfn.IFNA(INDEX(Spec_Master_List_tbl[CEC_RPS_ID],MATCH(Registration_Tbl[[#This Row],[Facility_Unit_ARB_ID]],Spec_Master_List_tbl[ARB_ID],0)),"")=0,"",_xlfn.IFNA(INDEX(Spec_Master_List_tbl[CEC_RPS_ID],MATCH(Registration_Tbl[[#This Row],[Facility_Unit_ARB_ID]],Spec_Master_List_tbl[ARB_ID],0)),""))</f>
        <v/>
      </c>
      <c r="J98" s="83"/>
      <c r="K98" s="56"/>
      <c r="L98" s="57"/>
      <c r="M9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98" s="63"/>
      <c r="O98" s="59"/>
      <c r="P98" s="57"/>
      <c r="Q98" s="57"/>
      <c r="R98" s="58"/>
      <c r="S9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98" s="70"/>
      <c r="U98" s="70"/>
      <c r="V98" s="70"/>
      <c r="W98" s="56"/>
      <c r="X98" s="57"/>
      <c r="Y98" s="57"/>
      <c r="Z98" s="56"/>
      <c r="AA98" s="57"/>
      <c r="AB98" s="56"/>
      <c r="AC98" s="57"/>
    </row>
    <row r="99" spans="1:29" ht="16" thickBot="1" x14ac:dyDescent="0.4">
      <c r="A99" s="50" t="str">
        <f>IF(ISBLANK(Registration_Tbl[[#This Row],[Facility_Unit_Name]]),"",'EPE Information'!$C$9)</f>
        <v/>
      </c>
      <c r="B99" s="51"/>
      <c r="C99" s="71" t="str">
        <f>_xlfn.IFNA(INDEX(Spec_Master_List_tbl[ARB_ID],MATCH(Registration_Tbl[[#This Row],[Facility_Unit_Name]],Spec_Master_List_tbl[Specified_Import_Name],0)),"")</f>
        <v/>
      </c>
      <c r="D99" s="52" t="str">
        <f>IF(_xlfn.IFNA(INDEX(Spec_Master_List_tbl[Primary Fuel],MATCH(Registration_Tbl[[#This Row],[Facility_Unit_ARB_ID]],Spec_Master_List_tbl[ARB_ID],0)),"")=0,"",_xlfn.IFNA(INDEX(Spec_Master_List_tbl[Primary Fuel],MATCH(Registration_Tbl[[#This Row],[Facility_Unit_ARB_ID]],Spec_Master_List_tbl[ARB_ID],0)),""))</f>
        <v/>
      </c>
      <c r="E99" s="84" t="str">
        <f>IF(_xlfn.IFNA(INDEX(Spec_Master_List_tbl[Cogen],MATCH(Registration_Tbl[[#This Row],[Facility_Unit_ARB_ID]],Spec_Master_List_tbl[ARB_ID],0)),"")=0,"",_xlfn.IFNA(INDEX(Spec_Master_List_tbl[Cogen],MATCH(Registration_Tbl[[#This Row],[Facility_Unit_ARB_ID]],Spec_Master_List_tbl[ARB_ID],0)),""))</f>
        <v/>
      </c>
      <c r="F99" s="72"/>
      <c r="G99" s="52" t="str">
        <f>IF(_xlfn.IFNA(INDEX(Spec_Master_List_tbl[USEPA_GHG_ID],MATCH(Registration_Tbl[[#This Row],[Facility_Unit_ARB_ID]],Spec_Master_List_tbl[ARB_ID],0)),"")=0,"",_xlfn.IFNA(INDEX(Spec_Master_List_tbl[USEPA_GHG_ID],MATCH(Registration_Tbl[[#This Row],[Facility_Unit_ARB_ID]],Spec_Master_List_tbl[ARB_ID],0)),""))</f>
        <v/>
      </c>
      <c r="H9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99" s="52" t="str">
        <f>IF(_xlfn.IFNA(INDEX(Spec_Master_List_tbl[CEC_RPS_ID],MATCH(Registration_Tbl[[#This Row],[Facility_Unit_ARB_ID]],Spec_Master_List_tbl[ARB_ID],0)),"")=0,"",_xlfn.IFNA(INDEX(Spec_Master_List_tbl[CEC_RPS_ID],MATCH(Registration_Tbl[[#This Row],[Facility_Unit_ARB_ID]],Spec_Master_List_tbl[ARB_ID],0)),""))</f>
        <v/>
      </c>
      <c r="J99" s="83"/>
      <c r="K99" s="56"/>
      <c r="L99" s="57"/>
      <c r="M9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99" s="63"/>
      <c r="O99" s="59"/>
      <c r="P99" s="57"/>
      <c r="Q99" s="57"/>
      <c r="R99" s="58"/>
      <c r="S9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99" s="70"/>
      <c r="U99" s="70"/>
      <c r="V99" s="70"/>
      <c r="W99" s="56"/>
      <c r="X99" s="57"/>
      <c r="Y99" s="57"/>
      <c r="Z99" s="56"/>
      <c r="AA99" s="57"/>
      <c r="AB99" s="56"/>
      <c r="AC99" s="57"/>
    </row>
    <row r="100" spans="1:29" ht="16" thickBot="1" x14ac:dyDescent="0.4">
      <c r="A100" s="50" t="str">
        <f>IF(ISBLANK(Registration_Tbl[[#This Row],[Facility_Unit_Name]]),"",'EPE Information'!$C$9)</f>
        <v/>
      </c>
      <c r="B100" s="51"/>
      <c r="C100" s="71" t="str">
        <f>_xlfn.IFNA(INDEX(Spec_Master_List_tbl[ARB_ID],MATCH(Registration_Tbl[[#This Row],[Facility_Unit_Name]],Spec_Master_List_tbl[Specified_Import_Name],0)),"")</f>
        <v/>
      </c>
      <c r="D100" s="52" t="str">
        <f>IF(_xlfn.IFNA(INDEX(Spec_Master_List_tbl[Primary Fuel],MATCH(Registration_Tbl[[#This Row],[Facility_Unit_ARB_ID]],Spec_Master_List_tbl[ARB_ID],0)),"")=0,"",_xlfn.IFNA(INDEX(Spec_Master_List_tbl[Primary Fuel],MATCH(Registration_Tbl[[#This Row],[Facility_Unit_ARB_ID]],Spec_Master_List_tbl[ARB_ID],0)),""))</f>
        <v/>
      </c>
      <c r="E100" s="84" t="str">
        <f>IF(_xlfn.IFNA(INDEX(Spec_Master_List_tbl[Cogen],MATCH(Registration_Tbl[[#This Row],[Facility_Unit_ARB_ID]],Spec_Master_List_tbl[ARB_ID],0)),"")=0,"",_xlfn.IFNA(INDEX(Spec_Master_List_tbl[Cogen],MATCH(Registration_Tbl[[#This Row],[Facility_Unit_ARB_ID]],Spec_Master_List_tbl[ARB_ID],0)),""))</f>
        <v/>
      </c>
      <c r="F100" s="72"/>
      <c r="G100" s="52" t="str">
        <f>IF(_xlfn.IFNA(INDEX(Spec_Master_List_tbl[USEPA_GHG_ID],MATCH(Registration_Tbl[[#This Row],[Facility_Unit_ARB_ID]],Spec_Master_List_tbl[ARB_ID],0)),"")=0,"",_xlfn.IFNA(INDEX(Spec_Master_List_tbl[USEPA_GHG_ID],MATCH(Registration_Tbl[[#This Row],[Facility_Unit_ARB_ID]],Spec_Master_List_tbl[ARB_ID],0)),""))</f>
        <v/>
      </c>
      <c r="H10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00" s="52" t="str">
        <f>IF(_xlfn.IFNA(INDEX(Spec_Master_List_tbl[CEC_RPS_ID],MATCH(Registration_Tbl[[#This Row],[Facility_Unit_ARB_ID]],Spec_Master_List_tbl[ARB_ID],0)),"")=0,"",_xlfn.IFNA(INDEX(Spec_Master_List_tbl[CEC_RPS_ID],MATCH(Registration_Tbl[[#This Row],[Facility_Unit_ARB_ID]],Spec_Master_List_tbl[ARB_ID],0)),""))</f>
        <v/>
      </c>
      <c r="J100" s="83"/>
      <c r="K100" s="56"/>
      <c r="L100" s="57"/>
      <c r="M10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00" s="63"/>
      <c r="O100" s="59"/>
      <c r="P100" s="57"/>
      <c r="Q100" s="57"/>
      <c r="R100" s="58"/>
      <c r="S10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00" s="70"/>
      <c r="U100" s="70"/>
      <c r="V100" s="70"/>
      <c r="W100" s="56"/>
      <c r="X100" s="57"/>
      <c r="Y100" s="57"/>
      <c r="Z100" s="56"/>
      <c r="AA100" s="57"/>
      <c r="AB100" s="56"/>
      <c r="AC100" s="57"/>
    </row>
    <row r="101" spans="1:29" ht="16" thickBot="1" x14ac:dyDescent="0.4">
      <c r="A101" s="50" t="str">
        <f>IF(ISBLANK(Registration_Tbl[[#This Row],[Facility_Unit_Name]]),"",'EPE Information'!$C$9)</f>
        <v/>
      </c>
      <c r="B101" s="51"/>
      <c r="C101" s="71" t="str">
        <f>_xlfn.IFNA(INDEX(Spec_Master_List_tbl[ARB_ID],MATCH(Registration_Tbl[[#This Row],[Facility_Unit_Name]],Spec_Master_List_tbl[Specified_Import_Name],0)),"")</f>
        <v/>
      </c>
      <c r="D101" s="52" t="str">
        <f>IF(_xlfn.IFNA(INDEX(Spec_Master_List_tbl[Primary Fuel],MATCH(Registration_Tbl[[#This Row],[Facility_Unit_ARB_ID]],Spec_Master_List_tbl[ARB_ID],0)),"")=0,"",_xlfn.IFNA(INDEX(Spec_Master_List_tbl[Primary Fuel],MATCH(Registration_Tbl[[#This Row],[Facility_Unit_ARB_ID]],Spec_Master_List_tbl[ARB_ID],0)),""))</f>
        <v/>
      </c>
      <c r="E101" s="84" t="str">
        <f>IF(_xlfn.IFNA(INDEX(Spec_Master_List_tbl[Cogen],MATCH(Registration_Tbl[[#This Row],[Facility_Unit_ARB_ID]],Spec_Master_List_tbl[ARB_ID],0)),"")=0,"",_xlfn.IFNA(INDEX(Spec_Master_List_tbl[Cogen],MATCH(Registration_Tbl[[#This Row],[Facility_Unit_ARB_ID]],Spec_Master_List_tbl[ARB_ID],0)),""))</f>
        <v/>
      </c>
      <c r="F101" s="72"/>
      <c r="G101" s="52" t="str">
        <f>IF(_xlfn.IFNA(INDEX(Spec_Master_List_tbl[USEPA_GHG_ID],MATCH(Registration_Tbl[[#This Row],[Facility_Unit_ARB_ID]],Spec_Master_List_tbl[ARB_ID],0)),"")=0,"",_xlfn.IFNA(INDEX(Spec_Master_List_tbl[USEPA_GHG_ID],MATCH(Registration_Tbl[[#This Row],[Facility_Unit_ARB_ID]],Spec_Master_List_tbl[ARB_ID],0)),""))</f>
        <v/>
      </c>
      <c r="H10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01" s="52" t="str">
        <f>IF(_xlfn.IFNA(INDEX(Spec_Master_List_tbl[CEC_RPS_ID],MATCH(Registration_Tbl[[#This Row],[Facility_Unit_ARB_ID]],Spec_Master_List_tbl[ARB_ID],0)),"")=0,"",_xlfn.IFNA(INDEX(Spec_Master_List_tbl[CEC_RPS_ID],MATCH(Registration_Tbl[[#This Row],[Facility_Unit_ARB_ID]],Spec_Master_List_tbl[ARB_ID],0)),""))</f>
        <v/>
      </c>
      <c r="J101" s="83"/>
      <c r="K101" s="56"/>
      <c r="L101" s="57"/>
      <c r="M10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01" s="63"/>
      <c r="O101" s="59"/>
      <c r="P101" s="57"/>
      <c r="Q101" s="57"/>
      <c r="R101" s="58"/>
      <c r="S10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01" s="70"/>
      <c r="U101" s="70"/>
      <c r="V101" s="70"/>
      <c r="W101" s="56"/>
      <c r="X101" s="57"/>
      <c r="Y101" s="57"/>
      <c r="Z101" s="56"/>
      <c r="AA101" s="57"/>
      <c r="AB101" s="56"/>
      <c r="AC101" s="57"/>
    </row>
    <row r="102" spans="1:29" ht="16" thickBot="1" x14ac:dyDescent="0.4">
      <c r="A102" s="50" t="str">
        <f>IF(ISBLANK(Registration_Tbl[[#This Row],[Facility_Unit_Name]]),"",'EPE Information'!$C$9)</f>
        <v/>
      </c>
      <c r="B102" s="51"/>
      <c r="C102" s="71" t="str">
        <f>_xlfn.IFNA(INDEX(Spec_Master_List_tbl[ARB_ID],MATCH(Registration_Tbl[[#This Row],[Facility_Unit_Name]],Spec_Master_List_tbl[Specified_Import_Name],0)),"")</f>
        <v/>
      </c>
      <c r="D102" s="52" t="str">
        <f>IF(_xlfn.IFNA(INDEX(Spec_Master_List_tbl[Primary Fuel],MATCH(Registration_Tbl[[#This Row],[Facility_Unit_ARB_ID]],Spec_Master_List_tbl[ARB_ID],0)),"")=0,"",_xlfn.IFNA(INDEX(Spec_Master_List_tbl[Primary Fuel],MATCH(Registration_Tbl[[#This Row],[Facility_Unit_ARB_ID]],Spec_Master_List_tbl[ARB_ID],0)),""))</f>
        <v/>
      </c>
      <c r="E102" s="84" t="str">
        <f>IF(_xlfn.IFNA(INDEX(Spec_Master_List_tbl[Cogen],MATCH(Registration_Tbl[[#This Row],[Facility_Unit_ARB_ID]],Spec_Master_List_tbl[ARB_ID],0)),"")=0,"",_xlfn.IFNA(INDEX(Spec_Master_List_tbl[Cogen],MATCH(Registration_Tbl[[#This Row],[Facility_Unit_ARB_ID]],Spec_Master_List_tbl[ARB_ID],0)),""))</f>
        <v/>
      </c>
      <c r="F102" s="72"/>
      <c r="G102" s="52" t="str">
        <f>IF(_xlfn.IFNA(INDEX(Spec_Master_List_tbl[USEPA_GHG_ID],MATCH(Registration_Tbl[[#This Row],[Facility_Unit_ARB_ID]],Spec_Master_List_tbl[ARB_ID],0)),"")=0,"",_xlfn.IFNA(INDEX(Spec_Master_List_tbl[USEPA_GHG_ID],MATCH(Registration_Tbl[[#This Row],[Facility_Unit_ARB_ID]],Spec_Master_List_tbl[ARB_ID],0)),""))</f>
        <v/>
      </c>
      <c r="H10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02" s="52" t="str">
        <f>IF(_xlfn.IFNA(INDEX(Spec_Master_List_tbl[CEC_RPS_ID],MATCH(Registration_Tbl[[#This Row],[Facility_Unit_ARB_ID]],Spec_Master_List_tbl[ARB_ID],0)),"")=0,"",_xlfn.IFNA(INDEX(Spec_Master_List_tbl[CEC_RPS_ID],MATCH(Registration_Tbl[[#This Row],[Facility_Unit_ARB_ID]],Spec_Master_List_tbl[ARB_ID],0)),""))</f>
        <v/>
      </c>
      <c r="J102" s="83"/>
      <c r="K102" s="56"/>
      <c r="L102" s="57"/>
      <c r="M10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02" s="63"/>
      <c r="O102" s="59"/>
      <c r="P102" s="57"/>
      <c r="Q102" s="57"/>
      <c r="R102" s="58"/>
      <c r="S10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02" s="70"/>
      <c r="U102" s="70"/>
      <c r="V102" s="70"/>
      <c r="W102" s="56"/>
      <c r="X102" s="57"/>
      <c r="Y102" s="57"/>
      <c r="Z102" s="56"/>
      <c r="AA102" s="57"/>
      <c r="AB102" s="56"/>
      <c r="AC102" s="57"/>
    </row>
    <row r="103" spans="1:29" ht="16" thickBot="1" x14ac:dyDescent="0.4">
      <c r="A103" s="50" t="str">
        <f>IF(ISBLANK(Registration_Tbl[[#This Row],[Facility_Unit_Name]]),"",'EPE Information'!$C$9)</f>
        <v/>
      </c>
      <c r="B103" s="51"/>
      <c r="C103" s="71" t="str">
        <f>_xlfn.IFNA(INDEX(Spec_Master_List_tbl[ARB_ID],MATCH(Registration_Tbl[[#This Row],[Facility_Unit_Name]],Spec_Master_List_tbl[Specified_Import_Name],0)),"")</f>
        <v/>
      </c>
      <c r="D103" s="52" t="str">
        <f>IF(_xlfn.IFNA(INDEX(Spec_Master_List_tbl[Primary Fuel],MATCH(Registration_Tbl[[#This Row],[Facility_Unit_ARB_ID]],Spec_Master_List_tbl[ARB_ID],0)),"")=0,"",_xlfn.IFNA(INDEX(Spec_Master_List_tbl[Primary Fuel],MATCH(Registration_Tbl[[#This Row],[Facility_Unit_ARB_ID]],Spec_Master_List_tbl[ARB_ID],0)),""))</f>
        <v/>
      </c>
      <c r="E103" s="84" t="str">
        <f>IF(_xlfn.IFNA(INDEX(Spec_Master_List_tbl[Cogen],MATCH(Registration_Tbl[[#This Row],[Facility_Unit_ARB_ID]],Spec_Master_List_tbl[ARB_ID],0)),"")=0,"",_xlfn.IFNA(INDEX(Spec_Master_List_tbl[Cogen],MATCH(Registration_Tbl[[#This Row],[Facility_Unit_ARB_ID]],Spec_Master_List_tbl[ARB_ID],0)),""))</f>
        <v/>
      </c>
      <c r="F103" s="72"/>
      <c r="G103" s="52" t="str">
        <f>IF(_xlfn.IFNA(INDEX(Spec_Master_List_tbl[USEPA_GHG_ID],MATCH(Registration_Tbl[[#This Row],[Facility_Unit_ARB_ID]],Spec_Master_List_tbl[ARB_ID],0)),"")=0,"",_xlfn.IFNA(INDEX(Spec_Master_List_tbl[USEPA_GHG_ID],MATCH(Registration_Tbl[[#This Row],[Facility_Unit_ARB_ID]],Spec_Master_List_tbl[ARB_ID],0)),""))</f>
        <v/>
      </c>
      <c r="H10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03" s="52" t="str">
        <f>IF(_xlfn.IFNA(INDEX(Spec_Master_List_tbl[CEC_RPS_ID],MATCH(Registration_Tbl[[#This Row],[Facility_Unit_ARB_ID]],Spec_Master_List_tbl[ARB_ID],0)),"")=0,"",_xlfn.IFNA(INDEX(Spec_Master_List_tbl[CEC_RPS_ID],MATCH(Registration_Tbl[[#This Row],[Facility_Unit_ARB_ID]],Spec_Master_List_tbl[ARB_ID],0)),""))</f>
        <v/>
      </c>
      <c r="J103" s="83"/>
      <c r="K103" s="56"/>
      <c r="L103" s="57"/>
      <c r="M10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03" s="63"/>
      <c r="O103" s="59"/>
      <c r="P103" s="57"/>
      <c r="Q103" s="57"/>
      <c r="R103" s="58"/>
      <c r="S10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03" s="70"/>
      <c r="U103" s="70"/>
      <c r="V103" s="70"/>
      <c r="W103" s="56"/>
      <c r="X103" s="57"/>
      <c r="Y103" s="57"/>
      <c r="Z103" s="56"/>
      <c r="AA103" s="57"/>
      <c r="AB103" s="56"/>
      <c r="AC103" s="57"/>
    </row>
    <row r="104" spans="1:29" ht="16" thickBot="1" x14ac:dyDescent="0.4">
      <c r="A104" s="50" t="str">
        <f>IF(ISBLANK(Registration_Tbl[[#This Row],[Facility_Unit_Name]]),"",'EPE Information'!$C$9)</f>
        <v/>
      </c>
      <c r="B104" s="51"/>
      <c r="C104" s="71" t="str">
        <f>_xlfn.IFNA(INDEX(Spec_Master_List_tbl[ARB_ID],MATCH(Registration_Tbl[[#This Row],[Facility_Unit_Name]],Spec_Master_List_tbl[Specified_Import_Name],0)),"")</f>
        <v/>
      </c>
      <c r="D104" s="52" t="str">
        <f>IF(_xlfn.IFNA(INDEX(Spec_Master_List_tbl[Primary Fuel],MATCH(Registration_Tbl[[#This Row],[Facility_Unit_ARB_ID]],Spec_Master_List_tbl[ARB_ID],0)),"")=0,"",_xlfn.IFNA(INDEX(Spec_Master_List_tbl[Primary Fuel],MATCH(Registration_Tbl[[#This Row],[Facility_Unit_ARB_ID]],Spec_Master_List_tbl[ARB_ID],0)),""))</f>
        <v/>
      </c>
      <c r="E104" s="84" t="str">
        <f>IF(_xlfn.IFNA(INDEX(Spec_Master_List_tbl[Cogen],MATCH(Registration_Tbl[[#This Row],[Facility_Unit_ARB_ID]],Spec_Master_List_tbl[ARB_ID],0)),"")=0,"",_xlfn.IFNA(INDEX(Spec_Master_List_tbl[Cogen],MATCH(Registration_Tbl[[#This Row],[Facility_Unit_ARB_ID]],Spec_Master_List_tbl[ARB_ID],0)),""))</f>
        <v/>
      </c>
      <c r="F104" s="72"/>
      <c r="G104" s="52" t="str">
        <f>IF(_xlfn.IFNA(INDEX(Spec_Master_List_tbl[USEPA_GHG_ID],MATCH(Registration_Tbl[[#This Row],[Facility_Unit_ARB_ID]],Spec_Master_List_tbl[ARB_ID],0)),"")=0,"",_xlfn.IFNA(INDEX(Spec_Master_List_tbl[USEPA_GHG_ID],MATCH(Registration_Tbl[[#This Row],[Facility_Unit_ARB_ID]],Spec_Master_List_tbl[ARB_ID],0)),""))</f>
        <v/>
      </c>
      <c r="H10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04" s="52" t="str">
        <f>IF(_xlfn.IFNA(INDEX(Spec_Master_List_tbl[CEC_RPS_ID],MATCH(Registration_Tbl[[#This Row],[Facility_Unit_ARB_ID]],Spec_Master_List_tbl[ARB_ID],0)),"")=0,"",_xlfn.IFNA(INDEX(Spec_Master_List_tbl[CEC_RPS_ID],MATCH(Registration_Tbl[[#This Row],[Facility_Unit_ARB_ID]],Spec_Master_List_tbl[ARB_ID],0)),""))</f>
        <v/>
      </c>
      <c r="J104" s="83"/>
      <c r="K104" s="56"/>
      <c r="L104" s="57"/>
      <c r="M10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04" s="63"/>
      <c r="O104" s="59"/>
      <c r="P104" s="57"/>
      <c r="Q104" s="57"/>
      <c r="R104" s="58"/>
      <c r="S10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04" s="70"/>
      <c r="U104" s="70"/>
      <c r="V104" s="70"/>
      <c r="W104" s="56"/>
      <c r="X104" s="57"/>
      <c r="Y104" s="57"/>
      <c r="Z104" s="56"/>
      <c r="AA104" s="57"/>
      <c r="AB104" s="56"/>
      <c r="AC104" s="57"/>
    </row>
    <row r="105" spans="1:29" ht="16" thickBot="1" x14ac:dyDescent="0.4">
      <c r="A105" s="50" t="str">
        <f>IF(ISBLANK(Registration_Tbl[[#This Row],[Facility_Unit_Name]]),"",'EPE Information'!$C$9)</f>
        <v/>
      </c>
      <c r="B105" s="51"/>
      <c r="C105" s="71" t="str">
        <f>_xlfn.IFNA(INDEX(Spec_Master_List_tbl[ARB_ID],MATCH(Registration_Tbl[[#This Row],[Facility_Unit_Name]],Spec_Master_List_tbl[Specified_Import_Name],0)),"")</f>
        <v/>
      </c>
      <c r="D105" s="52" t="str">
        <f>IF(_xlfn.IFNA(INDEX(Spec_Master_List_tbl[Primary Fuel],MATCH(Registration_Tbl[[#This Row],[Facility_Unit_ARB_ID]],Spec_Master_List_tbl[ARB_ID],0)),"")=0,"",_xlfn.IFNA(INDEX(Spec_Master_List_tbl[Primary Fuel],MATCH(Registration_Tbl[[#This Row],[Facility_Unit_ARB_ID]],Spec_Master_List_tbl[ARB_ID],0)),""))</f>
        <v/>
      </c>
      <c r="E105" s="84" t="str">
        <f>IF(_xlfn.IFNA(INDEX(Spec_Master_List_tbl[Cogen],MATCH(Registration_Tbl[[#This Row],[Facility_Unit_ARB_ID]],Spec_Master_List_tbl[ARB_ID],0)),"")=0,"",_xlfn.IFNA(INDEX(Spec_Master_List_tbl[Cogen],MATCH(Registration_Tbl[[#This Row],[Facility_Unit_ARB_ID]],Spec_Master_List_tbl[ARB_ID],0)),""))</f>
        <v/>
      </c>
      <c r="F105" s="72"/>
      <c r="G105" s="52" t="str">
        <f>IF(_xlfn.IFNA(INDEX(Spec_Master_List_tbl[USEPA_GHG_ID],MATCH(Registration_Tbl[[#This Row],[Facility_Unit_ARB_ID]],Spec_Master_List_tbl[ARB_ID],0)),"")=0,"",_xlfn.IFNA(INDEX(Spec_Master_List_tbl[USEPA_GHG_ID],MATCH(Registration_Tbl[[#This Row],[Facility_Unit_ARB_ID]],Spec_Master_List_tbl[ARB_ID],0)),""))</f>
        <v/>
      </c>
      <c r="H10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05" s="52" t="str">
        <f>IF(_xlfn.IFNA(INDEX(Spec_Master_List_tbl[CEC_RPS_ID],MATCH(Registration_Tbl[[#This Row],[Facility_Unit_ARB_ID]],Spec_Master_List_tbl[ARB_ID],0)),"")=0,"",_xlfn.IFNA(INDEX(Spec_Master_List_tbl[CEC_RPS_ID],MATCH(Registration_Tbl[[#This Row],[Facility_Unit_ARB_ID]],Spec_Master_List_tbl[ARB_ID],0)),""))</f>
        <v/>
      </c>
      <c r="J105" s="83"/>
      <c r="K105" s="56"/>
      <c r="L105" s="57"/>
      <c r="M10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05" s="63"/>
      <c r="O105" s="59"/>
      <c r="P105" s="57"/>
      <c r="Q105" s="57"/>
      <c r="R105" s="58"/>
      <c r="S10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05" s="70"/>
      <c r="U105" s="70"/>
      <c r="V105" s="70"/>
      <c r="W105" s="56"/>
      <c r="X105" s="57"/>
      <c r="Y105" s="57"/>
      <c r="Z105" s="56"/>
      <c r="AA105" s="57"/>
      <c r="AB105" s="56"/>
      <c r="AC105" s="57"/>
    </row>
    <row r="106" spans="1:29" ht="16" thickBot="1" x14ac:dyDescent="0.4">
      <c r="A106" s="50" t="str">
        <f>IF(ISBLANK(Registration_Tbl[[#This Row],[Facility_Unit_Name]]),"",'EPE Information'!$C$9)</f>
        <v/>
      </c>
      <c r="B106" s="51"/>
      <c r="C106" s="71" t="str">
        <f>_xlfn.IFNA(INDEX(Spec_Master_List_tbl[ARB_ID],MATCH(Registration_Tbl[[#This Row],[Facility_Unit_Name]],Spec_Master_List_tbl[Specified_Import_Name],0)),"")</f>
        <v/>
      </c>
      <c r="D106" s="52" t="str">
        <f>IF(_xlfn.IFNA(INDEX(Spec_Master_List_tbl[Primary Fuel],MATCH(Registration_Tbl[[#This Row],[Facility_Unit_ARB_ID]],Spec_Master_List_tbl[ARB_ID],0)),"")=0,"",_xlfn.IFNA(INDEX(Spec_Master_List_tbl[Primary Fuel],MATCH(Registration_Tbl[[#This Row],[Facility_Unit_ARB_ID]],Spec_Master_List_tbl[ARB_ID],0)),""))</f>
        <v/>
      </c>
      <c r="E106" s="84" t="str">
        <f>IF(_xlfn.IFNA(INDEX(Spec_Master_List_tbl[Cogen],MATCH(Registration_Tbl[[#This Row],[Facility_Unit_ARB_ID]],Spec_Master_List_tbl[ARB_ID],0)),"")=0,"",_xlfn.IFNA(INDEX(Spec_Master_List_tbl[Cogen],MATCH(Registration_Tbl[[#This Row],[Facility_Unit_ARB_ID]],Spec_Master_List_tbl[ARB_ID],0)),""))</f>
        <v/>
      </c>
      <c r="F106" s="72"/>
      <c r="G106" s="52" t="str">
        <f>IF(_xlfn.IFNA(INDEX(Spec_Master_List_tbl[USEPA_GHG_ID],MATCH(Registration_Tbl[[#This Row],[Facility_Unit_ARB_ID]],Spec_Master_List_tbl[ARB_ID],0)),"")=0,"",_xlfn.IFNA(INDEX(Spec_Master_List_tbl[USEPA_GHG_ID],MATCH(Registration_Tbl[[#This Row],[Facility_Unit_ARB_ID]],Spec_Master_List_tbl[ARB_ID],0)),""))</f>
        <v/>
      </c>
      <c r="H10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06" s="52" t="str">
        <f>IF(_xlfn.IFNA(INDEX(Spec_Master_List_tbl[CEC_RPS_ID],MATCH(Registration_Tbl[[#This Row],[Facility_Unit_ARB_ID]],Spec_Master_List_tbl[ARB_ID],0)),"")=0,"",_xlfn.IFNA(INDEX(Spec_Master_List_tbl[CEC_RPS_ID],MATCH(Registration_Tbl[[#This Row],[Facility_Unit_ARB_ID]],Spec_Master_List_tbl[ARB_ID],0)),""))</f>
        <v/>
      </c>
      <c r="J106" s="83"/>
      <c r="K106" s="56"/>
      <c r="L106" s="57"/>
      <c r="M10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06" s="63"/>
      <c r="O106" s="59"/>
      <c r="P106" s="57"/>
      <c r="Q106" s="57"/>
      <c r="R106" s="58"/>
      <c r="S10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06" s="70"/>
      <c r="U106" s="70"/>
      <c r="V106" s="70"/>
      <c r="W106" s="56"/>
      <c r="X106" s="57"/>
      <c r="Y106" s="57"/>
      <c r="Z106" s="56"/>
      <c r="AA106" s="57"/>
      <c r="AB106" s="56"/>
      <c r="AC106" s="57"/>
    </row>
    <row r="107" spans="1:29" ht="16" thickBot="1" x14ac:dyDescent="0.4">
      <c r="A107" s="50" t="str">
        <f>IF(ISBLANK(Registration_Tbl[[#This Row],[Facility_Unit_Name]]),"",'EPE Information'!$C$9)</f>
        <v/>
      </c>
      <c r="B107" s="51"/>
      <c r="C107" s="71" t="str">
        <f>_xlfn.IFNA(INDEX(Spec_Master_List_tbl[ARB_ID],MATCH(Registration_Tbl[[#This Row],[Facility_Unit_Name]],Spec_Master_List_tbl[Specified_Import_Name],0)),"")</f>
        <v/>
      </c>
      <c r="D107" s="52" t="str">
        <f>IF(_xlfn.IFNA(INDEX(Spec_Master_List_tbl[Primary Fuel],MATCH(Registration_Tbl[[#This Row],[Facility_Unit_ARB_ID]],Spec_Master_List_tbl[ARB_ID],0)),"")=0,"",_xlfn.IFNA(INDEX(Spec_Master_List_tbl[Primary Fuel],MATCH(Registration_Tbl[[#This Row],[Facility_Unit_ARB_ID]],Spec_Master_List_tbl[ARB_ID],0)),""))</f>
        <v/>
      </c>
      <c r="E107" s="84" t="str">
        <f>IF(_xlfn.IFNA(INDEX(Spec_Master_List_tbl[Cogen],MATCH(Registration_Tbl[[#This Row],[Facility_Unit_ARB_ID]],Spec_Master_List_tbl[ARB_ID],0)),"")=0,"",_xlfn.IFNA(INDEX(Spec_Master_List_tbl[Cogen],MATCH(Registration_Tbl[[#This Row],[Facility_Unit_ARB_ID]],Spec_Master_List_tbl[ARB_ID],0)),""))</f>
        <v/>
      </c>
      <c r="F107" s="72"/>
      <c r="G107" s="52" t="str">
        <f>IF(_xlfn.IFNA(INDEX(Spec_Master_List_tbl[USEPA_GHG_ID],MATCH(Registration_Tbl[[#This Row],[Facility_Unit_ARB_ID]],Spec_Master_List_tbl[ARB_ID],0)),"")=0,"",_xlfn.IFNA(INDEX(Spec_Master_List_tbl[USEPA_GHG_ID],MATCH(Registration_Tbl[[#This Row],[Facility_Unit_ARB_ID]],Spec_Master_List_tbl[ARB_ID],0)),""))</f>
        <v/>
      </c>
      <c r="H10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07" s="52" t="str">
        <f>IF(_xlfn.IFNA(INDEX(Spec_Master_List_tbl[CEC_RPS_ID],MATCH(Registration_Tbl[[#This Row],[Facility_Unit_ARB_ID]],Spec_Master_List_tbl[ARB_ID],0)),"")=0,"",_xlfn.IFNA(INDEX(Spec_Master_List_tbl[CEC_RPS_ID],MATCH(Registration_Tbl[[#This Row],[Facility_Unit_ARB_ID]],Spec_Master_List_tbl[ARB_ID],0)),""))</f>
        <v/>
      </c>
      <c r="J107" s="83"/>
      <c r="K107" s="56"/>
      <c r="L107" s="57"/>
      <c r="M10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07" s="63"/>
      <c r="O107" s="59"/>
      <c r="P107" s="57"/>
      <c r="Q107" s="57"/>
      <c r="R107" s="58"/>
      <c r="S10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07" s="70"/>
      <c r="U107" s="70"/>
      <c r="V107" s="70"/>
      <c r="W107" s="56"/>
      <c r="X107" s="57"/>
      <c r="Y107" s="57"/>
      <c r="Z107" s="56"/>
      <c r="AA107" s="57"/>
      <c r="AB107" s="56"/>
      <c r="AC107" s="57"/>
    </row>
    <row r="108" spans="1:29" ht="16" thickBot="1" x14ac:dyDescent="0.4">
      <c r="A108" s="50" t="str">
        <f>IF(ISBLANK(Registration_Tbl[[#This Row],[Facility_Unit_Name]]),"",'EPE Information'!$C$9)</f>
        <v/>
      </c>
      <c r="B108" s="51"/>
      <c r="C108" s="71" t="str">
        <f>_xlfn.IFNA(INDEX(Spec_Master_List_tbl[ARB_ID],MATCH(Registration_Tbl[[#This Row],[Facility_Unit_Name]],Spec_Master_List_tbl[Specified_Import_Name],0)),"")</f>
        <v/>
      </c>
      <c r="D108" s="52" t="str">
        <f>IF(_xlfn.IFNA(INDEX(Spec_Master_List_tbl[Primary Fuel],MATCH(Registration_Tbl[[#This Row],[Facility_Unit_ARB_ID]],Spec_Master_List_tbl[ARB_ID],0)),"")=0,"",_xlfn.IFNA(INDEX(Spec_Master_List_tbl[Primary Fuel],MATCH(Registration_Tbl[[#This Row],[Facility_Unit_ARB_ID]],Spec_Master_List_tbl[ARB_ID],0)),""))</f>
        <v/>
      </c>
      <c r="E108" s="84" t="str">
        <f>IF(_xlfn.IFNA(INDEX(Spec_Master_List_tbl[Cogen],MATCH(Registration_Tbl[[#This Row],[Facility_Unit_ARB_ID]],Spec_Master_List_tbl[ARB_ID],0)),"")=0,"",_xlfn.IFNA(INDEX(Spec_Master_List_tbl[Cogen],MATCH(Registration_Tbl[[#This Row],[Facility_Unit_ARB_ID]],Spec_Master_List_tbl[ARB_ID],0)),""))</f>
        <v/>
      </c>
      <c r="F108" s="72"/>
      <c r="G108" s="52" t="str">
        <f>IF(_xlfn.IFNA(INDEX(Spec_Master_List_tbl[USEPA_GHG_ID],MATCH(Registration_Tbl[[#This Row],[Facility_Unit_ARB_ID]],Spec_Master_List_tbl[ARB_ID],0)),"")=0,"",_xlfn.IFNA(INDEX(Spec_Master_List_tbl[USEPA_GHG_ID],MATCH(Registration_Tbl[[#This Row],[Facility_Unit_ARB_ID]],Spec_Master_List_tbl[ARB_ID],0)),""))</f>
        <v/>
      </c>
      <c r="H10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08" s="52" t="str">
        <f>IF(_xlfn.IFNA(INDEX(Spec_Master_List_tbl[CEC_RPS_ID],MATCH(Registration_Tbl[[#This Row],[Facility_Unit_ARB_ID]],Spec_Master_List_tbl[ARB_ID],0)),"")=0,"",_xlfn.IFNA(INDEX(Spec_Master_List_tbl[CEC_RPS_ID],MATCH(Registration_Tbl[[#This Row],[Facility_Unit_ARB_ID]],Spec_Master_List_tbl[ARB_ID],0)),""))</f>
        <v/>
      </c>
      <c r="J108" s="83"/>
      <c r="K108" s="56"/>
      <c r="L108" s="57"/>
      <c r="M10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08" s="63"/>
      <c r="O108" s="59"/>
      <c r="P108" s="57"/>
      <c r="Q108" s="57"/>
      <c r="R108" s="58"/>
      <c r="S10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08" s="70"/>
      <c r="U108" s="70"/>
      <c r="V108" s="70"/>
      <c r="W108" s="56"/>
      <c r="X108" s="57"/>
      <c r="Y108" s="57"/>
      <c r="Z108" s="56"/>
      <c r="AA108" s="57"/>
      <c r="AB108" s="56"/>
      <c r="AC108" s="57"/>
    </row>
    <row r="109" spans="1:29" ht="16" thickBot="1" x14ac:dyDescent="0.4">
      <c r="A109" s="50" t="str">
        <f>IF(ISBLANK(Registration_Tbl[[#This Row],[Facility_Unit_Name]]),"",'EPE Information'!$C$9)</f>
        <v/>
      </c>
      <c r="B109" s="51"/>
      <c r="C109" s="71" t="str">
        <f>_xlfn.IFNA(INDEX(Spec_Master_List_tbl[ARB_ID],MATCH(Registration_Tbl[[#This Row],[Facility_Unit_Name]],Spec_Master_List_tbl[Specified_Import_Name],0)),"")</f>
        <v/>
      </c>
      <c r="D109" s="52" t="str">
        <f>IF(_xlfn.IFNA(INDEX(Spec_Master_List_tbl[Primary Fuel],MATCH(Registration_Tbl[[#This Row],[Facility_Unit_ARB_ID]],Spec_Master_List_tbl[ARB_ID],0)),"")=0,"",_xlfn.IFNA(INDEX(Spec_Master_List_tbl[Primary Fuel],MATCH(Registration_Tbl[[#This Row],[Facility_Unit_ARB_ID]],Spec_Master_List_tbl[ARB_ID],0)),""))</f>
        <v/>
      </c>
      <c r="E109" s="84" t="str">
        <f>IF(_xlfn.IFNA(INDEX(Spec_Master_List_tbl[Cogen],MATCH(Registration_Tbl[[#This Row],[Facility_Unit_ARB_ID]],Spec_Master_List_tbl[ARB_ID],0)),"")=0,"",_xlfn.IFNA(INDEX(Spec_Master_List_tbl[Cogen],MATCH(Registration_Tbl[[#This Row],[Facility_Unit_ARB_ID]],Spec_Master_List_tbl[ARB_ID],0)),""))</f>
        <v/>
      </c>
      <c r="F109" s="72"/>
      <c r="G109" s="52" t="str">
        <f>IF(_xlfn.IFNA(INDEX(Spec_Master_List_tbl[USEPA_GHG_ID],MATCH(Registration_Tbl[[#This Row],[Facility_Unit_ARB_ID]],Spec_Master_List_tbl[ARB_ID],0)),"")=0,"",_xlfn.IFNA(INDEX(Spec_Master_List_tbl[USEPA_GHG_ID],MATCH(Registration_Tbl[[#This Row],[Facility_Unit_ARB_ID]],Spec_Master_List_tbl[ARB_ID],0)),""))</f>
        <v/>
      </c>
      <c r="H10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09" s="52" t="str">
        <f>IF(_xlfn.IFNA(INDEX(Spec_Master_List_tbl[CEC_RPS_ID],MATCH(Registration_Tbl[[#This Row],[Facility_Unit_ARB_ID]],Spec_Master_List_tbl[ARB_ID],0)),"")=0,"",_xlfn.IFNA(INDEX(Spec_Master_List_tbl[CEC_RPS_ID],MATCH(Registration_Tbl[[#This Row],[Facility_Unit_ARB_ID]],Spec_Master_List_tbl[ARB_ID],0)),""))</f>
        <v/>
      </c>
      <c r="J109" s="83"/>
      <c r="K109" s="56"/>
      <c r="L109" s="57"/>
      <c r="M10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09" s="63"/>
      <c r="O109" s="59"/>
      <c r="P109" s="57"/>
      <c r="Q109" s="57"/>
      <c r="R109" s="58"/>
      <c r="S10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09" s="70"/>
      <c r="U109" s="70"/>
      <c r="V109" s="70"/>
      <c r="W109" s="56"/>
      <c r="X109" s="57"/>
      <c r="Y109" s="57"/>
      <c r="Z109" s="56"/>
      <c r="AA109" s="57"/>
      <c r="AB109" s="56"/>
      <c r="AC109" s="57"/>
    </row>
    <row r="110" spans="1:29" ht="16" thickBot="1" x14ac:dyDescent="0.4">
      <c r="A110" s="50" t="str">
        <f>IF(ISBLANK(Registration_Tbl[[#This Row],[Facility_Unit_Name]]),"",'EPE Information'!$C$9)</f>
        <v/>
      </c>
      <c r="B110" s="51"/>
      <c r="C110" s="71" t="str">
        <f>_xlfn.IFNA(INDEX(Spec_Master_List_tbl[ARB_ID],MATCH(Registration_Tbl[[#This Row],[Facility_Unit_Name]],Spec_Master_List_tbl[Specified_Import_Name],0)),"")</f>
        <v/>
      </c>
      <c r="D110" s="52" t="str">
        <f>IF(_xlfn.IFNA(INDEX(Spec_Master_List_tbl[Primary Fuel],MATCH(Registration_Tbl[[#This Row],[Facility_Unit_ARB_ID]],Spec_Master_List_tbl[ARB_ID],0)),"")=0,"",_xlfn.IFNA(INDEX(Spec_Master_List_tbl[Primary Fuel],MATCH(Registration_Tbl[[#This Row],[Facility_Unit_ARB_ID]],Spec_Master_List_tbl[ARB_ID],0)),""))</f>
        <v/>
      </c>
      <c r="E110" s="84" t="str">
        <f>IF(_xlfn.IFNA(INDEX(Spec_Master_List_tbl[Cogen],MATCH(Registration_Tbl[[#This Row],[Facility_Unit_ARB_ID]],Spec_Master_List_tbl[ARB_ID],0)),"")=0,"",_xlfn.IFNA(INDEX(Spec_Master_List_tbl[Cogen],MATCH(Registration_Tbl[[#This Row],[Facility_Unit_ARB_ID]],Spec_Master_List_tbl[ARB_ID],0)),""))</f>
        <v/>
      </c>
      <c r="F110" s="72"/>
      <c r="G110" s="52" t="str">
        <f>IF(_xlfn.IFNA(INDEX(Spec_Master_List_tbl[USEPA_GHG_ID],MATCH(Registration_Tbl[[#This Row],[Facility_Unit_ARB_ID]],Spec_Master_List_tbl[ARB_ID],0)),"")=0,"",_xlfn.IFNA(INDEX(Spec_Master_List_tbl[USEPA_GHG_ID],MATCH(Registration_Tbl[[#This Row],[Facility_Unit_ARB_ID]],Spec_Master_List_tbl[ARB_ID],0)),""))</f>
        <v/>
      </c>
      <c r="H11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10" s="52" t="str">
        <f>IF(_xlfn.IFNA(INDEX(Spec_Master_List_tbl[CEC_RPS_ID],MATCH(Registration_Tbl[[#This Row],[Facility_Unit_ARB_ID]],Spec_Master_List_tbl[ARB_ID],0)),"")=0,"",_xlfn.IFNA(INDEX(Spec_Master_List_tbl[CEC_RPS_ID],MATCH(Registration_Tbl[[#This Row],[Facility_Unit_ARB_ID]],Spec_Master_List_tbl[ARB_ID],0)),""))</f>
        <v/>
      </c>
      <c r="J110" s="83"/>
      <c r="K110" s="56"/>
      <c r="L110" s="57"/>
      <c r="M11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10" s="63"/>
      <c r="O110" s="59"/>
      <c r="P110" s="57"/>
      <c r="Q110" s="57"/>
      <c r="R110" s="58"/>
      <c r="S11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10" s="70"/>
      <c r="U110" s="70"/>
      <c r="V110" s="70"/>
      <c r="W110" s="56"/>
      <c r="X110" s="57"/>
      <c r="Y110" s="57"/>
      <c r="Z110" s="56"/>
      <c r="AA110" s="57"/>
      <c r="AB110" s="56"/>
      <c r="AC110" s="57"/>
    </row>
    <row r="111" spans="1:29" ht="16" thickBot="1" x14ac:dyDescent="0.4">
      <c r="A111" s="50" t="str">
        <f>IF(ISBLANK(Registration_Tbl[[#This Row],[Facility_Unit_Name]]),"",'EPE Information'!$C$9)</f>
        <v/>
      </c>
      <c r="B111" s="51"/>
      <c r="C111" s="71" t="str">
        <f>_xlfn.IFNA(INDEX(Spec_Master_List_tbl[ARB_ID],MATCH(Registration_Tbl[[#This Row],[Facility_Unit_Name]],Spec_Master_List_tbl[Specified_Import_Name],0)),"")</f>
        <v/>
      </c>
      <c r="D111" s="52" t="str">
        <f>IF(_xlfn.IFNA(INDEX(Spec_Master_List_tbl[Primary Fuel],MATCH(Registration_Tbl[[#This Row],[Facility_Unit_ARB_ID]],Spec_Master_List_tbl[ARB_ID],0)),"")=0,"",_xlfn.IFNA(INDEX(Spec_Master_List_tbl[Primary Fuel],MATCH(Registration_Tbl[[#This Row],[Facility_Unit_ARB_ID]],Spec_Master_List_tbl[ARB_ID],0)),""))</f>
        <v/>
      </c>
      <c r="E111" s="84" t="str">
        <f>IF(_xlfn.IFNA(INDEX(Spec_Master_List_tbl[Cogen],MATCH(Registration_Tbl[[#This Row],[Facility_Unit_ARB_ID]],Spec_Master_List_tbl[ARB_ID],0)),"")=0,"",_xlfn.IFNA(INDEX(Spec_Master_List_tbl[Cogen],MATCH(Registration_Tbl[[#This Row],[Facility_Unit_ARB_ID]],Spec_Master_List_tbl[ARB_ID],0)),""))</f>
        <v/>
      </c>
      <c r="F111" s="72"/>
      <c r="G111" s="52" t="str">
        <f>IF(_xlfn.IFNA(INDEX(Spec_Master_List_tbl[USEPA_GHG_ID],MATCH(Registration_Tbl[[#This Row],[Facility_Unit_ARB_ID]],Spec_Master_List_tbl[ARB_ID],0)),"")=0,"",_xlfn.IFNA(INDEX(Spec_Master_List_tbl[USEPA_GHG_ID],MATCH(Registration_Tbl[[#This Row],[Facility_Unit_ARB_ID]],Spec_Master_List_tbl[ARB_ID],0)),""))</f>
        <v/>
      </c>
      <c r="H11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11" s="52" t="str">
        <f>IF(_xlfn.IFNA(INDEX(Spec_Master_List_tbl[CEC_RPS_ID],MATCH(Registration_Tbl[[#This Row],[Facility_Unit_ARB_ID]],Spec_Master_List_tbl[ARB_ID],0)),"")=0,"",_xlfn.IFNA(INDEX(Spec_Master_List_tbl[CEC_RPS_ID],MATCH(Registration_Tbl[[#This Row],[Facility_Unit_ARB_ID]],Spec_Master_List_tbl[ARB_ID],0)),""))</f>
        <v/>
      </c>
      <c r="J111" s="83"/>
      <c r="K111" s="56"/>
      <c r="L111" s="57"/>
      <c r="M11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11" s="63"/>
      <c r="O111" s="59"/>
      <c r="P111" s="57"/>
      <c r="Q111" s="57"/>
      <c r="R111" s="58"/>
      <c r="S11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11" s="70"/>
      <c r="U111" s="70"/>
      <c r="V111" s="70"/>
      <c r="W111" s="56"/>
      <c r="X111" s="57"/>
      <c r="Y111" s="57"/>
      <c r="Z111" s="56"/>
      <c r="AA111" s="57"/>
      <c r="AB111" s="56"/>
      <c r="AC111" s="57"/>
    </row>
    <row r="112" spans="1:29" ht="16" thickBot="1" x14ac:dyDescent="0.4">
      <c r="A112" s="50" t="str">
        <f>IF(ISBLANK(Registration_Tbl[[#This Row],[Facility_Unit_Name]]),"",'EPE Information'!$C$9)</f>
        <v/>
      </c>
      <c r="B112" s="51"/>
      <c r="C112" s="71" t="str">
        <f>_xlfn.IFNA(INDEX(Spec_Master_List_tbl[ARB_ID],MATCH(Registration_Tbl[[#This Row],[Facility_Unit_Name]],Spec_Master_List_tbl[Specified_Import_Name],0)),"")</f>
        <v/>
      </c>
      <c r="D112" s="52" t="str">
        <f>IF(_xlfn.IFNA(INDEX(Spec_Master_List_tbl[Primary Fuel],MATCH(Registration_Tbl[[#This Row],[Facility_Unit_ARB_ID]],Spec_Master_List_tbl[ARB_ID],0)),"")=0,"",_xlfn.IFNA(INDEX(Spec_Master_List_tbl[Primary Fuel],MATCH(Registration_Tbl[[#This Row],[Facility_Unit_ARB_ID]],Spec_Master_List_tbl[ARB_ID],0)),""))</f>
        <v/>
      </c>
      <c r="E112" s="84" t="str">
        <f>IF(_xlfn.IFNA(INDEX(Spec_Master_List_tbl[Cogen],MATCH(Registration_Tbl[[#This Row],[Facility_Unit_ARB_ID]],Spec_Master_List_tbl[ARB_ID],0)),"")=0,"",_xlfn.IFNA(INDEX(Spec_Master_List_tbl[Cogen],MATCH(Registration_Tbl[[#This Row],[Facility_Unit_ARB_ID]],Spec_Master_List_tbl[ARB_ID],0)),""))</f>
        <v/>
      </c>
      <c r="F112" s="72"/>
      <c r="G112" s="52" t="str">
        <f>IF(_xlfn.IFNA(INDEX(Spec_Master_List_tbl[USEPA_GHG_ID],MATCH(Registration_Tbl[[#This Row],[Facility_Unit_ARB_ID]],Spec_Master_List_tbl[ARB_ID],0)),"")=0,"",_xlfn.IFNA(INDEX(Spec_Master_List_tbl[USEPA_GHG_ID],MATCH(Registration_Tbl[[#This Row],[Facility_Unit_ARB_ID]],Spec_Master_List_tbl[ARB_ID],0)),""))</f>
        <v/>
      </c>
      <c r="H11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12" s="52" t="str">
        <f>IF(_xlfn.IFNA(INDEX(Spec_Master_List_tbl[CEC_RPS_ID],MATCH(Registration_Tbl[[#This Row],[Facility_Unit_ARB_ID]],Spec_Master_List_tbl[ARB_ID],0)),"")=0,"",_xlfn.IFNA(INDEX(Spec_Master_List_tbl[CEC_RPS_ID],MATCH(Registration_Tbl[[#This Row],[Facility_Unit_ARB_ID]],Spec_Master_List_tbl[ARB_ID],0)),""))</f>
        <v/>
      </c>
      <c r="J112" s="83"/>
      <c r="K112" s="56"/>
      <c r="L112" s="57"/>
      <c r="M11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12" s="63"/>
      <c r="O112" s="59"/>
      <c r="P112" s="57"/>
      <c r="Q112" s="57"/>
      <c r="R112" s="58"/>
      <c r="S11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12" s="70"/>
      <c r="U112" s="70"/>
      <c r="V112" s="70"/>
      <c r="W112" s="56"/>
      <c r="X112" s="57"/>
      <c r="Y112" s="57"/>
      <c r="Z112" s="56"/>
      <c r="AA112" s="57"/>
      <c r="AB112" s="56"/>
      <c r="AC112" s="57"/>
    </row>
    <row r="113" spans="1:29" ht="16" thickBot="1" x14ac:dyDescent="0.4">
      <c r="A113" s="50" t="str">
        <f>IF(ISBLANK(Registration_Tbl[[#This Row],[Facility_Unit_Name]]),"",'EPE Information'!$C$9)</f>
        <v/>
      </c>
      <c r="B113" s="51"/>
      <c r="C113" s="71" t="str">
        <f>_xlfn.IFNA(INDEX(Spec_Master_List_tbl[ARB_ID],MATCH(Registration_Tbl[[#This Row],[Facility_Unit_Name]],Spec_Master_List_tbl[Specified_Import_Name],0)),"")</f>
        <v/>
      </c>
      <c r="D113" s="52" t="str">
        <f>IF(_xlfn.IFNA(INDEX(Spec_Master_List_tbl[Primary Fuel],MATCH(Registration_Tbl[[#This Row],[Facility_Unit_ARB_ID]],Spec_Master_List_tbl[ARB_ID],0)),"")=0,"",_xlfn.IFNA(INDEX(Spec_Master_List_tbl[Primary Fuel],MATCH(Registration_Tbl[[#This Row],[Facility_Unit_ARB_ID]],Spec_Master_List_tbl[ARB_ID],0)),""))</f>
        <v/>
      </c>
      <c r="E113" s="84" t="str">
        <f>IF(_xlfn.IFNA(INDEX(Spec_Master_List_tbl[Cogen],MATCH(Registration_Tbl[[#This Row],[Facility_Unit_ARB_ID]],Spec_Master_List_tbl[ARB_ID],0)),"")=0,"",_xlfn.IFNA(INDEX(Spec_Master_List_tbl[Cogen],MATCH(Registration_Tbl[[#This Row],[Facility_Unit_ARB_ID]],Spec_Master_List_tbl[ARB_ID],0)),""))</f>
        <v/>
      </c>
      <c r="F113" s="72"/>
      <c r="G113" s="52" t="str">
        <f>IF(_xlfn.IFNA(INDEX(Spec_Master_List_tbl[USEPA_GHG_ID],MATCH(Registration_Tbl[[#This Row],[Facility_Unit_ARB_ID]],Spec_Master_List_tbl[ARB_ID],0)),"")=0,"",_xlfn.IFNA(INDEX(Spec_Master_List_tbl[USEPA_GHG_ID],MATCH(Registration_Tbl[[#This Row],[Facility_Unit_ARB_ID]],Spec_Master_List_tbl[ARB_ID],0)),""))</f>
        <v/>
      </c>
      <c r="H11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13" s="52" t="str">
        <f>IF(_xlfn.IFNA(INDEX(Spec_Master_List_tbl[CEC_RPS_ID],MATCH(Registration_Tbl[[#This Row],[Facility_Unit_ARB_ID]],Spec_Master_List_tbl[ARB_ID],0)),"")=0,"",_xlfn.IFNA(INDEX(Spec_Master_List_tbl[CEC_RPS_ID],MATCH(Registration_Tbl[[#This Row],[Facility_Unit_ARB_ID]],Spec_Master_List_tbl[ARB_ID],0)),""))</f>
        <v/>
      </c>
      <c r="J113" s="83"/>
      <c r="K113" s="56"/>
      <c r="L113" s="57"/>
      <c r="M11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13" s="63"/>
      <c r="O113" s="59"/>
      <c r="P113" s="57"/>
      <c r="Q113" s="57"/>
      <c r="R113" s="58"/>
      <c r="S11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13" s="70"/>
      <c r="U113" s="70"/>
      <c r="V113" s="70"/>
      <c r="W113" s="56"/>
      <c r="X113" s="57"/>
      <c r="Y113" s="57"/>
      <c r="Z113" s="56"/>
      <c r="AA113" s="57"/>
      <c r="AB113" s="56"/>
      <c r="AC113" s="57"/>
    </row>
    <row r="114" spans="1:29" ht="16" thickBot="1" x14ac:dyDescent="0.4">
      <c r="A114" s="50" t="str">
        <f>IF(ISBLANK(Registration_Tbl[[#This Row],[Facility_Unit_Name]]),"",'EPE Information'!$C$9)</f>
        <v/>
      </c>
      <c r="B114" s="51"/>
      <c r="C114" s="71" t="str">
        <f>_xlfn.IFNA(INDEX(Spec_Master_List_tbl[ARB_ID],MATCH(Registration_Tbl[[#This Row],[Facility_Unit_Name]],Spec_Master_List_tbl[Specified_Import_Name],0)),"")</f>
        <v/>
      </c>
      <c r="D114" s="52" t="str">
        <f>IF(_xlfn.IFNA(INDEX(Spec_Master_List_tbl[Primary Fuel],MATCH(Registration_Tbl[[#This Row],[Facility_Unit_ARB_ID]],Spec_Master_List_tbl[ARB_ID],0)),"")=0,"",_xlfn.IFNA(INDEX(Spec_Master_List_tbl[Primary Fuel],MATCH(Registration_Tbl[[#This Row],[Facility_Unit_ARB_ID]],Spec_Master_List_tbl[ARB_ID],0)),""))</f>
        <v/>
      </c>
      <c r="E114" s="84" t="str">
        <f>IF(_xlfn.IFNA(INDEX(Spec_Master_List_tbl[Cogen],MATCH(Registration_Tbl[[#This Row],[Facility_Unit_ARB_ID]],Spec_Master_List_tbl[ARB_ID],0)),"")=0,"",_xlfn.IFNA(INDEX(Spec_Master_List_tbl[Cogen],MATCH(Registration_Tbl[[#This Row],[Facility_Unit_ARB_ID]],Spec_Master_List_tbl[ARB_ID],0)),""))</f>
        <v/>
      </c>
      <c r="F114" s="72"/>
      <c r="G114" s="52" t="str">
        <f>IF(_xlfn.IFNA(INDEX(Spec_Master_List_tbl[USEPA_GHG_ID],MATCH(Registration_Tbl[[#This Row],[Facility_Unit_ARB_ID]],Spec_Master_List_tbl[ARB_ID],0)),"")=0,"",_xlfn.IFNA(INDEX(Spec_Master_List_tbl[USEPA_GHG_ID],MATCH(Registration_Tbl[[#This Row],[Facility_Unit_ARB_ID]],Spec_Master_List_tbl[ARB_ID],0)),""))</f>
        <v/>
      </c>
      <c r="H11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14" s="52" t="str">
        <f>IF(_xlfn.IFNA(INDEX(Spec_Master_List_tbl[CEC_RPS_ID],MATCH(Registration_Tbl[[#This Row],[Facility_Unit_ARB_ID]],Spec_Master_List_tbl[ARB_ID],0)),"")=0,"",_xlfn.IFNA(INDEX(Spec_Master_List_tbl[CEC_RPS_ID],MATCH(Registration_Tbl[[#This Row],[Facility_Unit_ARB_ID]],Spec_Master_List_tbl[ARB_ID],0)),""))</f>
        <v/>
      </c>
      <c r="J114" s="83"/>
      <c r="K114" s="56"/>
      <c r="L114" s="57"/>
      <c r="M11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14" s="63"/>
      <c r="O114" s="59"/>
      <c r="P114" s="57"/>
      <c r="Q114" s="57"/>
      <c r="R114" s="58"/>
      <c r="S11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14" s="70"/>
      <c r="U114" s="70"/>
      <c r="V114" s="70"/>
      <c r="W114" s="56"/>
      <c r="X114" s="57"/>
      <c r="Y114" s="57"/>
      <c r="Z114" s="56"/>
      <c r="AA114" s="57"/>
      <c r="AB114" s="56"/>
      <c r="AC114" s="57"/>
    </row>
    <row r="115" spans="1:29" ht="16" thickBot="1" x14ac:dyDescent="0.4">
      <c r="A115" s="50" t="str">
        <f>IF(ISBLANK(Registration_Tbl[[#This Row],[Facility_Unit_Name]]),"",'EPE Information'!$C$9)</f>
        <v/>
      </c>
      <c r="B115" s="51"/>
      <c r="C115" s="71" t="str">
        <f>_xlfn.IFNA(INDEX(Spec_Master_List_tbl[ARB_ID],MATCH(Registration_Tbl[[#This Row],[Facility_Unit_Name]],Spec_Master_List_tbl[Specified_Import_Name],0)),"")</f>
        <v/>
      </c>
      <c r="D115" s="52" t="str">
        <f>IF(_xlfn.IFNA(INDEX(Spec_Master_List_tbl[Primary Fuel],MATCH(Registration_Tbl[[#This Row],[Facility_Unit_ARB_ID]],Spec_Master_List_tbl[ARB_ID],0)),"")=0,"",_xlfn.IFNA(INDEX(Spec_Master_List_tbl[Primary Fuel],MATCH(Registration_Tbl[[#This Row],[Facility_Unit_ARB_ID]],Spec_Master_List_tbl[ARB_ID],0)),""))</f>
        <v/>
      </c>
      <c r="E115" s="84" t="str">
        <f>IF(_xlfn.IFNA(INDEX(Spec_Master_List_tbl[Cogen],MATCH(Registration_Tbl[[#This Row],[Facility_Unit_ARB_ID]],Spec_Master_List_tbl[ARB_ID],0)),"")=0,"",_xlfn.IFNA(INDEX(Spec_Master_List_tbl[Cogen],MATCH(Registration_Tbl[[#This Row],[Facility_Unit_ARB_ID]],Spec_Master_List_tbl[ARB_ID],0)),""))</f>
        <v/>
      </c>
      <c r="F115" s="72"/>
      <c r="G115" s="52" t="str">
        <f>IF(_xlfn.IFNA(INDEX(Spec_Master_List_tbl[USEPA_GHG_ID],MATCH(Registration_Tbl[[#This Row],[Facility_Unit_ARB_ID]],Spec_Master_List_tbl[ARB_ID],0)),"")=0,"",_xlfn.IFNA(INDEX(Spec_Master_List_tbl[USEPA_GHG_ID],MATCH(Registration_Tbl[[#This Row],[Facility_Unit_ARB_ID]],Spec_Master_List_tbl[ARB_ID],0)),""))</f>
        <v/>
      </c>
      <c r="H11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15" s="52" t="str">
        <f>IF(_xlfn.IFNA(INDEX(Spec_Master_List_tbl[CEC_RPS_ID],MATCH(Registration_Tbl[[#This Row],[Facility_Unit_ARB_ID]],Spec_Master_List_tbl[ARB_ID],0)),"")=0,"",_xlfn.IFNA(INDEX(Spec_Master_List_tbl[CEC_RPS_ID],MATCH(Registration_Tbl[[#This Row],[Facility_Unit_ARB_ID]],Spec_Master_List_tbl[ARB_ID],0)),""))</f>
        <v/>
      </c>
      <c r="J115" s="83"/>
      <c r="K115" s="56"/>
      <c r="L115" s="57"/>
      <c r="M11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15" s="63"/>
      <c r="O115" s="59"/>
      <c r="P115" s="57"/>
      <c r="Q115" s="57"/>
      <c r="R115" s="58"/>
      <c r="S11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15" s="70"/>
      <c r="U115" s="70"/>
      <c r="V115" s="70"/>
      <c r="W115" s="56"/>
      <c r="X115" s="57"/>
      <c r="Y115" s="57"/>
      <c r="Z115" s="56"/>
      <c r="AA115" s="57"/>
      <c r="AB115" s="56"/>
      <c r="AC115" s="57"/>
    </row>
    <row r="116" spans="1:29" ht="16" thickBot="1" x14ac:dyDescent="0.4">
      <c r="A116" s="50" t="str">
        <f>IF(ISBLANK(Registration_Tbl[[#This Row],[Facility_Unit_Name]]),"",'EPE Information'!$C$9)</f>
        <v/>
      </c>
      <c r="B116" s="51"/>
      <c r="C116" s="71" t="str">
        <f>_xlfn.IFNA(INDEX(Spec_Master_List_tbl[ARB_ID],MATCH(Registration_Tbl[[#This Row],[Facility_Unit_Name]],Spec_Master_List_tbl[Specified_Import_Name],0)),"")</f>
        <v/>
      </c>
      <c r="D116" s="52" t="str">
        <f>IF(_xlfn.IFNA(INDEX(Spec_Master_List_tbl[Primary Fuel],MATCH(Registration_Tbl[[#This Row],[Facility_Unit_ARB_ID]],Spec_Master_List_tbl[ARB_ID],0)),"")=0,"",_xlfn.IFNA(INDEX(Spec_Master_List_tbl[Primary Fuel],MATCH(Registration_Tbl[[#This Row],[Facility_Unit_ARB_ID]],Spec_Master_List_tbl[ARB_ID],0)),""))</f>
        <v/>
      </c>
      <c r="E116" s="84" t="str">
        <f>IF(_xlfn.IFNA(INDEX(Spec_Master_List_tbl[Cogen],MATCH(Registration_Tbl[[#This Row],[Facility_Unit_ARB_ID]],Spec_Master_List_tbl[ARB_ID],0)),"")=0,"",_xlfn.IFNA(INDEX(Spec_Master_List_tbl[Cogen],MATCH(Registration_Tbl[[#This Row],[Facility_Unit_ARB_ID]],Spec_Master_List_tbl[ARB_ID],0)),""))</f>
        <v/>
      </c>
      <c r="F116" s="72"/>
      <c r="G116" s="52" t="str">
        <f>IF(_xlfn.IFNA(INDEX(Spec_Master_List_tbl[USEPA_GHG_ID],MATCH(Registration_Tbl[[#This Row],[Facility_Unit_ARB_ID]],Spec_Master_List_tbl[ARB_ID],0)),"")=0,"",_xlfn.IFNA(INDEX(Spec_Master_List_tbl[USEPA_GHG_ID],MATCH(Registration_Tbl[[#This Row],[Facility_Unit_ARB_ID]],Spec_Master_List_tbl[ARB_ID],0)),""))</f>
        <v/>
      </c>
      <c r="H11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16" s="52" t="str">
        <f>IF(_xlfn.IFNA(INDEX(Spec_Master_List_tbl[CEC_RPS_ID],MATCH(Registration_Tbl[[#This Row],[Facility_Unit_ARB_ID]],Spec_Master_List_tbl[ARB_ID],0)),"")=0,"",_xlfn.IFNA(INDEX(Spec_Master_List_tbl[CEC_RPS_ID],MATCH(Registration_Tbl[[#This Row],[Facility_Unit_ARB_ID]],Spec_Master_List_tbl[ARB_ID],0)),""))</f>
        <v/>
      </c>
      <c r="J116" s="83"/>
      <c r="K116" s="56"/>
      <c r="L116" s="57"/>
      <c r="M11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16" s="63"/>
      <c r="O116" s="59"/>
      <c r="P116" s="57"/>
      <c r="Q116" s="57"/>
      <c r="R116" s="58"/>
      <c r="S11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16" s="70"/>
      <c r="U116" s="70"/>
      <c r="V116" s="70"/>
      <c r="W116" s="56"/>
      <c r="X116" s="57"/>
      <c r="Y116" s="57"/>
      <c r="Z116" s="56"/>
      <c r="AA116" s="57"/>
      <c r="AB116" s="56"/>
      <c r="AC116" s="57"/>
    </row>
    <row r="117" spans="1:29" ht="16" thickBot="1" x14ac:dyDescent="0.4">
      <c r="A117" s="50" t="str">
        <f>IF(ISBLANK(Registration_Tbl[[#This Row],[Facility_Unit_Name]]),"",'EPE Information'!$C$9)</f>
        <v/>
      </c>
      <c r="B117" s="51"/>
      <c r="C117" s="71" t="str">
        <f>_xlfn.IFNA(INDEX(Spec_Master_List_tbl[ARB_ID],MATCH(Registration_Tbl[[#This Row],[Facility_Unit_Name]],Spec_Master_List_tbl[Specified_Import_Name],0)),"")</f>
        <v/>
      </c>
      <c r="D117" s="52" t="str">
        <f>IF(_xlfn.IFNA(INDEX(Spec_Master_List_tbl[Primary Fuel],MATCH(Registration_Tbl[[#This Row],[Facility_Unit_ARB_ID]],Spec_Master_List_tbl[ARB_ID],0)),"")=0,"",_xlfn.IFNA(INDEX(Spec_Master_List_tbl[Primary Fuel],MATCH(Registration_Tbl[[#This Row],[Facility_Unit_ARB_ID]],Spec_Master_List_tbl[ARB_ID],0)),""))</f>
        <v/>
      </c>
      <c r="E117" s="84" t="str">
        <f>IF(_xlfn.IFNA(INDEX(Spec_Master_List_tbl[Cogen],MATCH(Registration_Tbl[[#This Row],[Facility_Unit_ARB_ID]],Spec_Master_List_tbl[ARB_ID],0)),"")=0,"",_xlfn.IFNA(INDEX(Spec_Master_List_tbl[Cogen],MATCH(Registration_Tbl[[#This Row],[Facility_Unit_ARB_ID]],Spec_Master_List_tbl[ARB_ID],0)),""))</f>
        <v/>
      </c>
      <c r="F117" s="72"/>
      <c r="G117" s="52" t="str">
        <f>IF(_xlfn.IFNA(INDEX(Spec_Master_List_tbl[USEPA_GHG_ID],MATCH(Registration_Tbl[[#This Row],[Facility_Unit_ARB_ID]],Spec_Master_List_tbl[ARB_ID],0)),"")=0,"",_xlfn.IFNA(INDEX(Spec_Master_List_tbl[USEPA_GHG_ID],MATCH(Registration_Tbl[[#This Row],[Facility_Unit_ARB_ID]],Spec_Master_List_tbl[ARB_ID],0)),""))</f>
        <v/>
      </c>
      <c r="H11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17" s="52" t="str">
        <f>IF(_xlfn.IFNA(INDEX(Spec_Master_List_tbl[CEC_RPS_ID],MATCH(Registration_Tbl[[#This Row],[Facility_Unit_ARB_ID]],Spec_Master_List_tbl[ARB_ID],0)),"")=0,"",_xlfn.IFNA(INDEX(Spec_Master_List_tbl[CEC_RPS_ID],MATCH(Registration_Tbl[[#This Row],[Facility_Unit_ARB_ID]],Spec_Master_List_tbl[ARB_ID],0)),""))</f>
        <v/>
      </c>
      <c r="J117" s="83"/>
      <c r="K117" s="56"/>
      <c r="L117" s="57"/>
      <c r="M11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17" s="63"/>
      <c r="O117" s="59"/>
      <c r="P117" s="57"/>
      <c r="Q117" s="57"/>
      <c r="R117" s="58"/>
      <c r="S11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17" s="70"/>
      <c r="U117" s="70"/>
      <c r="V117" s="70"/>
      <c r="W117" s="56"/>
      <c r="X117" s="57"/>
      <c r="Y117" s="57"/>
      <c r="Z117" s="56"/>
      <c r="AA117" s="57"/>
      <c r="AB117" s="56"/>
      <c r="AC117" s="57"/>
    </row>
    <row r="118" spans="1:29" ht="16" thickBot="1" x14ac:dyDescent="0.4">
      <c r="A118" s="50" t="str">
        <f>IF(ISBLANK(Registration_Tbl[[#This Row],[Facility_Unit_Name]]),"",'EPE Information'!$C$9)</f>
        <v/>
      </c>
      <c r="B118" s="51"/>
      <c r="C118" s="71" t="str">
        <f>_xlfn.IFNA(INDEX(Spec_Master_List_tbl[ARB_ID],MATCH(Registration_Tbl[[#This Row],[Facility_Unit_Name]],Spec_Master_List_tbl[Specified_Import_Name],0)),"")</f>
        <v/>
      </c>
      <c r="D118" s="52" t="str">
        <f>IF(_xlfn.IFNA(INDEX(Spec_Master_List_tbl[Primary Fuel],MATCH(Registration_Tbl[[#This Row],[Facility_Unit_ARB_ID]],Spec_Master_List_tbl[ARB_ID],0)),"")=0,"",_xlfn.IFNA(INDEX(Spec_Master_List_tbl[Primary Fuel],MATCH(Registration_Tbl[[#This Row],[Facility_Unit_ARB_ID]],Spec_Master_List_tbl[ARB_ID],0)),""))</f>
        <v/>
      </c>
      <c r="E118" s="84" t="str">
        <f>IF(_xlfn.IFNA(INDEX(Spec_Master_List_tbl[Cogen],MATCH(Registration_Tbl[[#This Row],[Facility_Unit_ARB_ID]],Spec_Master_List_tbl[ARB_ID],0)),"")=0,"",_xlfn.IFNA(INDEX(Spec_Master_List_tbl[Cogen],MATCH(Registration_Tbl[[#This Row],[Facility_Unit_ARB_ID]],Spec_Master_List_tbl[ARB_ID],0)),""))</f>
        <v/>
      </c>
      <c r="F118" s="72"/>
      <c r="G118" s="52" t="str">
        <f>IF(_xlfn.IFNA(INDEX(Spec_Master_List_tbl[USEPA_GHG_ID],MATCH(Registration_Tbl[[#This Row],[Facility_Unit_ARB_ID]],Spec_Master_List_tbl[ARB_ID],0)),"")=0,"",_xlfn.IFNA(INDEX(Spec_Master_List_tbl[USEPA_GHG_ID],MATCH(Registration_Tbl[[#This Row],[Facility_Unit_ARB_ID]],Spec_Master_List_tbl[ARB_ID],0)),""))</f>
        <v/>
      </c>
      <c r="H11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18" s="52" t="str">
        <f>IF(_xlfn.IFNA(INDEX(Spec_Master_List_tbl[CEC_RPS_ID],MATCH(Registration_Tbl[[#This Row],[Facility_Unit_ARB_ID]],Spec_Master_List_tbl[ARB_ID],0)),"")=0,"",_xlfn.IFNA(INDEX(Spec_Master_List_tbl[CEC_RPS_ID],MATCH(Registration_Tbl[[#This Row],[Facility_Unit_ARB_ID]],Spec_Master_List_tbl[ARB_ID],0)),""))</f>
        <v/>
      </c>
      <c r="J118" s="83"/>
      <c r="K118" s="56"/>
      <c r="L118" s="57"/>
      <c r="M11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18" s="63"/>
      <c r="O118" s="59"/>
      <c r="P118" s="57"/>
      <c r="Q118" s="57"/>
      <c r="R118" s="58"/>
      <c r="S11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18" s="70"/>
      <c r="U118" s="70"/>
      <c r="V118" s="70"/>
      <c r="W118" s="56"/>
      <c r="X118" s="57"/>
      <c r="Y118" s="57"/>
      <c r="Z118" s="56"/>
      <c r="AA118" s="57"/>
      <c r="AB118" s="56"/>
      <c r="AC118" s="57"/>
    </row>
    <row r="119" spans="1:29" ht="16" thickBot="1" x14ac:dyDescent="0.4">
      <c r="A119" s="50" t="str">
        <f>IF(ISBLANK(Registration_Tbl[[#This Row],[Facility_Unit_Name]]),"",'EPE Information'!$C$9)</f>
        <v/>
      </c>
      <c r="B119" s="51"/>
      <c r="C119" s="71" t="str">
        <f>_xlfn.IFNA(INDEX(Spec_Master_List_tbl[ARB_ID],MATCH(Registration_Tbl[[#This Row],[Facility_Unit_Name]],Spec_Master_List_tbl[Specified_Import_Name],0)),"")</f>
        <v/>
      </c>
      <c r="D119" s="52" t="str">
        <f>IF(_xlfn.IFNA(INDEX(Spec_Master_List_tbl[Primary Fuel],MATCH(Registration_Tbl[[#This Row],[Facility_Unit_ARB_ID]],Spec_Master_List_tbl[ARB_ID],0)),"")=0,"",_xlfn.IFNA(INDEX(Spec_Master_List_tbl[Primary Fuel],MATCH(Registration_Tbl[[#This Row],[Facility_Unit_ARB_ID]],Spec_Master_List_tbl[ARB_ID],0)),""))</f>
        <v/>
      </c>
      <c r="E119" s="84" t="str">
        <f>IF(_xlfn.IFNA(INDEX(Spec_Master_List_tbl[Cogen],MATCH(Registration_Tbl[[#This Row],[Facility_Unit_ARB_ID]],Spec_Master_List_tbl[ARB_ID],0)),"")=0,"",_xlfn.IFNA(INDEX(Spec_Master_List_tbl[Cogen],MATCH(Registration_Tbl[[#This Row],[Facility_Unit_ARB_ID]],Spec_Master_List_tbl[ARB_ID],0)),""))</f>
        <v/>
      </c>
      <c r="F119" s="72"/>
      <c r="G119" s="52" t="str">
        <f>IF(_xlfn.IFNA(INDEX(Spec_Master_List_tbl[USEPA_GHG_ID],MATCH(Registration_Tbl[[#This Row],[Facility_Unit_ARB_ID]],Spec_Master_List_tbl[ARB_ID],0)),"")=0,"",_xlfn.IFNA(INDEX(Spec_Master_List_tbl[USEPA_GHG_ID],MATCH(Registration_Tbl[[#This Row],[Facility_Unit_ARB_ID]],Spec_Master_List_tbl[ARB_ID],0)),""))</f>
        <v/>
      </c>
      <c r="H11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19" s="52" t="str">
        <f>IF(_xlfn.IFNA(INDEX(Spec_Master_List_tbl[CEC_RPS_ID],MATCH(Registration_Tbl[[#This Row],[Facility_Unit_ARB_ID]],Spec_Master_List_tbl[ARB_ID],0)),"")=0,"",_xlfn.IFNA(INDEX(Spec_Master_List_tbl[CEC_RPS_ID],MATCH(Registration_Tbl[[#This Row],[Facility_Unit_ARB_ID]],Spec_Master_List_tbl[ARB_ID],0)),""))</f>
        <v/>
      </c>
      <c r="J119" s="83"/>
      <c r="K119" s="56"/>
      <c r="L119" s="57"/>
      <c r="M11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19" s="63"/>
      <c r="O119" s="59"/>
      <c r="P119" s="57"/>
      <c r="Q119" s="57"/>
      <c r="R119" s="58"/>
      <c r="S11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19" s="70"/>
      <c r="U119" s="70"/>
      <c r="V119" s="70"/>
      <c r="W119" s="56"/>
      <c r="X119" s="57"/>
      <c r="Y119" s="57"/>
      <c r="Z119" s="56"/>
      <c r="AA119" s="57"/>
      <c r="AB119" s="56"/>
      <c r="AC119" s="57"/>
    </row>
    <row r="120" spans="1:29" ht="16" thickBot="1" x14ac:dyDescent="0.4">
      <c r="A120" s="50" t="str">
        <f>IF(ISBLANK(Registration_Tbl[[#This Row],[Facility_Unit_Name]]),"",'EPE Information'!$C$9)</f>
        <v/>
      </c>
      <c r="B120" s="51"/>
      <c r="C120" s="71" t="str">
        <f>_xlfn.IFNA(INDEX(Spec_Master_List_tbl[ARB_ID],MATCH(Registration_Tbl[[#This Row],[Facility_Unit_Name]],Spec_Master_List_tbl[Specified_Import_Name],0)),"")</f>
        <v/>
      </c>
      <c r="D120" s="52" t="str">
        <f>IF(_xlfn.IFNA(INDEX(Spec_Master_List_tbl[Primary Fuel],MATCH(Registration_Tbl[[#This Row],[Facility_Unit_ARB_ID]],Spec_Master_List_tbl[ARB_ID],0)),"")=0,"",_xlfn.IFNA(INDEX(Spec_Master_List_tbl[Primary Fuel],MATCH(Registration_Tbl[[#This Row],[Facility_Unit_ARB_ID]],Spec_Master_List_tbl[ARB_ID],0)),""))</f>
        <v/>
      </c>
      <c r="E120" s="84" t="str">
        <f>IF(_xlfn.IFNA(INDEX(Spec_Master_List_tbl[Cogen],MATCH(Registration_Tbl[[#This Row],[Facility_Unit_ARB_ID]],Spec_Master_List_tbl[ARB_ID],0)),"")=0,"",_xlfn.IFNA(INDEX(Spec_Master_List_tbl[Cogen],MATCH(Registration_Tbl[[#This Row],[Facility_Unit_ARB_ID]],Spec_Master_List_tbl[ARB_ID],0)),""))</f>
        <v/>
      </c>
      <c r="F120" s="72"/>
      <c r="G120" s="52" t="str">
        <f>IF(_xlfn.IFNA(INDEX(Spec_Master_List_tbl[USEPA_GHG_ID],MATCH(Registration_Tbl[[#This Row],[Facility_Unit_ARB_ID]],Spec_Master_List_tbl[ARB_ID],0)),"")=0,"",_xlfn.IFNA(INDEX(Spec_Master_List_tbl[USEPA_GHG_ID],MATCH(Registration_Tbl[[#This Row],[Facility_Unit_ARB_ID]],Spec_Master_List_tbl[ARB_ID],0)),""))</f>
        <v/>
      </c>
      <c r="H12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20" s="52" t="str">
        <f>IF(_xlfn.IFNA(INDEX(Spec_Master_List_tbl[CEC_RPS_ID],MATCH(Registration_Tbl[[#This Row],[Facility_Unit_ARB_ID]],Spec_Master_List_tbl[ARB_ID],0)),"")=0,"",_xlfn.IFNA(INDEX(Spec_Master_List_tbl[CEC_RPS_ID],MATCH(Registration_Tbl[[#This Row],[Facility_Unit_ARB_ID]],Spec_Master_List_tbl[ARB_ID],0)),""))</f>
        <v/>
      </c>
      <c r="J120" s="83"/>
      <c r="K120" s="56"/>
      <c r="L120" s="57"/>
      <c r="M12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20" s="63"/>
      <c r="O120" s="59"/>
      <c r="P120" s="57"/>
      <c r="Q120" s="57"/>
      <c r="R120" s="58"/>
      <c r="S12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20" s="70"/>
      <c r="U120" s="70"/>
      <c r="V120" s="70"/>
      <c r="W120" s="56"/>
      <c r="X120" s="57"/>
      <c r="Y120" s="57"/>
      <c r="Z120" s="56"/>
      <c r="AA120" s="57"/>
      <c r="AB120" s="56"/>
      <c r="AC120" s="57"/>
    </row>
    <row r="121" spans="1:29" ht="16" thickBot="1" x14ac:dyDescent="0.4">
      <c r="A121" s="50" t="str">
        <f>IF(ISBLANK(Registration_Tbl[[#This Row],[Facility_Unit_Name]]),"",'EPE Information'!$C$9)</f>
        <v/>
      </c>
      <c r="B121" s="51"/>
      <c r="C121" s="71" t="str">
        <f>_xlfn.IFNA(INDEX(Spec_Master_List_tbl[ARB_ID],MATCH(Registration_Tbl[[#This Row],[Facility_Unit_Name]],Spec_Master_List_tbl[Specified_Import_Name],0)),"")</f>
        <v/>
      </c>
      <c r="D121" s="52" t="str">
        <f>IF(_xlfn.IFNA(INDEX(Spec_Master_List_tbl[Primary Fuel],MATCH(Registration_Tbl[[#This Row],[Facility_Unit_ARB_ID]],Spec_Master_List_tbl[ARB_ID],0)),"")=0,"",_xlfn.IFNA(INDEX(Spec_Master_List_tbl[Primary Fuel],MATCH(Registration_Tbl[[#This Row],[Facility_Unit_ARB_ID]],Spec_Master_List_tbl[ARB_ID],0)),""))</f>
        <v/>
      </c>
      <c r="E121" s="84" t="str">
        <f>IF(_xlfn.IFNA(INDEX(Spec_Master_List_tbl[Cogen],MATCH(Registration_Tbl[[#This Row],[Facility_Unit_ARB_ID]],Spec_Master_List_tbl[ARB_ID],0)),"")=0,"",_xlfn.IFNA(INDEX(Spec_Master_List_tbl[Cogen],MATCH(Registration_Tbl[[#This Row],[Facility_Unit_ARB_ID]],Spec_Master_List_tbl[ARB_ID],0)),""))</f>
        <v/>
      </c>
      <c r="F121" s="72"/>
      <c r="G121" s="52" t="str">
        <f>IF(_xlfn.IFNA(INDEX(Spec_Master_List_tbl[USEPA_GHG_ID],MATCH(Registration_Tbl[[#This Row],[Facility_Unit_ARB_ID]],Spec_Master_List_tbl[ARB_ID],0)),"")=0,"",_xlfn.IFNA(INDEX(Spec_Master_List_tbl[USEPA_GHG_ID],MATCH(Registration_Tbl[[#This Row],[Facility_Unit_ARB_ID]],Spec_Master_List_tbl[ARB_ID],0)),""))</f>
        <v/>
      </c>
      <c r="H12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21" s="52" t="str">
        <f>IF(_xlfn.IFNA(INDEX(Spec_Master_List_tbl[CEC_RPS_ID],MATCH(Registration_Tbl[[#This Row],[Facility_Unit_ARB_ID]],Spec_Master_List_tbl[ARB_ID],0)),"")=0,"",_xlfn.IFNA(INDEX(Spec_Master_List_tbl[CEC_RPS_ID],MATCH(Registration_Tbl[[#This Row],[Facility_Unit_ARB_ID]],Spec_Master_List_tbl[ARB_ID],0)),""))</f>
        <v/>
      </c>
      <c r="J121" s="83"/>
      <c r="K121" s="56"/>
      <c r="L121" s="57"/>
      <c r="M12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21" s="63"/>
      <c r="O121" s="59"/>
      <c r="P121" s="57"/>
      <c r="Q121" s="57"/>
      <c r="R121" s="58"/>
      <c r="S12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21" s="70"/>
      <c r="U121" s="70"/>
      <c r="V121" s="70"/>
      <c r="W121" s="56"/>
      <c r="X121" s="57"/>
      <c r="Y121" s="57"/>
      <c r="Z121" s="56"/>
      <c r="AA121" s="57"/>
      <c r="AB121" s="56"/>
      <c r="AC121" s="57"/>
    </row>
    <row r="122" spans="1:29" ht="16" thickBot="1" x14ac:dyDescent="0.4">
      <c r="A122" s="50" t="str">
        <f>IF(ISBLANK(Registration_Tbl[[#This Row],[Facility_Unit_Name]]),"",'EPE Information'!$C$9)</f>
        <v/>
      </c>
      <c r="B122" s="51"/>
      <c r="C122" s="71" t="str">
        <f>_xlfn.IFNA(INDEX(Spec_Master_List_tbl[ARB_ID],MATCH(Registration_Tbl[[#This Row],[Facility_Unit_Name]],Spec_Master_List_tbl[Specified_Import_Name],0)),"")</f>
        <v/>
      </c>
      <c r="D122" s="52" t="str">
        <f>IF(_xlfn.IFNA(INDEX(Spec_Master_List_tbl[Primary Fuel],MATCH(Registration_Tbl[[#This Row],[Facility_Unit_ARB_ID]],Spec_Master_List_tbl[ARB_ID],0)),"")=0,"",_xlfn.IFNA(INDEX(Spec_Master_List_tbl[Primary Fuel],MATCH(Registration_Tbl[[#This Row],[Facility_Unit_ARB_ID]],Spec_Master_List_tbl[ARB_ID],0)),""))</f>
        <v/>
      </c>
      <c r="E122" s="84" t="str">
        <f>IF(_xlfn.IFNA(INDEX(Spec_Master_List_tbl[Cogen],MATCH(Registration_Tbl[[#This Row],[Facility_Unit_ARB_ID]],Spec_Master_List_tbl[ARB_ID],0)),"")=0,"",_xlfn.IFNA(INDEX(Spec_Master_List_tbl[Cogen],MATCH(Registration_Tbl[[#This Row],[Facility_Unit_ARB_ID]],Spec_Master_List_tbl[ARB_ID],0)),""))</f>
        <v/>
      </c>
      <c r="F122" s="72"/>
      <c r="G122" s="52" t="str">
        <f>IF(_xlfn.IFNA(INDEX(Spec_Master_List_tbl[USEPA_GHG_ID],MATCH(Registration_Tbl[[#This Row],[Facility_Unit_ARB_ID]],Spec_Master_List_tbl[ARB_ID],0)),"")=0,"",_xlfn.IFNA(INDEX(Spec_Master_List_tbl[USEPA_GHG_ID],MATCH(Registration_Tbl[[#This Row],[Facility_Unit_ARB_ID]],Spec_Master_List_tbl[ARB_ID],0)),""))</f>
        <v/>
      </c>
      <c r="H12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22" s="52" t="str">
        <f>IF(_xlfn.IFNA(INDEX(Spec_Master_List_tbl[CEC_RPS_ID],MATCH(Registration_Tbl[[#This Row],[Facility_Unit_ARB_ID]],Spec_Master_List_tbl[ARB_ID],0)),"")=0,"",_xlfn.IFNA(INDEX(Spec_Master_List_tbl[CEC_RPS_ID],MATCH(Registration_Tbl[[#This Row],[Facility_Unit_ARB_ID]],Spec_Master_List_tbl[ARB_ID],0)),""))</f>
        <v/>
      </c>
      <c r="J122" s="83"/>
      <c r="K122" s="56"/>
      <c r="L122" s="57"/>
      <c r="M12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22" s="63"/>
      <c r="O122" s="59"/>
      <c r="P122" s="57"/>
      <c r="Q122" s="57"/>
      <c r="R122" s="58"/>
      <c r="S12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22" s="70"/>
      <c r="U122" s="70"/>
      <c r="V122" s="70"/>
      <c r="W122" s="56"/>
      <c r="X122" s="57"/>
      <c r="Y122" s="57"/>
      <c r="Z122" s="56"/>
      <c r="AA122" s="57"/>
      <c r="AB122" s="56"/>
      <c r="AC122" s="57"/>
    </row>
    <row r="123" spans="1:29" ht="16" thickBot="1" x14ac:dyDescent="0.4">
      <c r="A123" s="50" t="str">
        <f>IF(ISBLANK(Registration_Tbl[[#This Row],[Facility_Unit_Name]]),"",'EPE Information'!$C$9)</f>
        <v/>
      </c>
      <c r="B123" s="51"/>
      <c r="C123" s="71" t="str">
        <f>_xlfn.IFNA(INDEX(Spec_Master_List_tbl[ARB_ID],MATCH(Registration_Tbl[[#This Row],[Facility_Unit_Name]],Spec_Master_List_tbl[Specified_Import_Name],0)),"")</f>
        <v/>
      </c>
      <c r="D123" s="52" t="str">
        <f>IF(_xlfn.IFNA(INDEX(Spec_Master_List_tbl[Primary Fuel],MATCH(Registration_Tbl[[#This Row],[Facility_Unit_ARB_ID]],Spec_Master_List_tbl[ARB_ID],0)),"")=0,"",_xlfn.IFNA(INDEX(Spec_Master_List_tbl[Primary Fuel],MATCH(Registration_Tbl[[#This Row],[Facility_Unit_ARB_ID]],Spec_Master_List_tbl[ARB_ID],0)),""))</f>
        <v/>
      </c>
      <c r="E123" s="84" t="str">
        <f>IF(_xlfn.IFNA(INDEX(Spec_Master_List_tbl[Cogen],MATCH(Registration_Tbl[[#This Row],[Facility_Unit_ARB_ID]],Spec_Master_List_tbl[ARB_ID],0)),"")=0,"",_xlfn.IFNA(INDEX(Spec_Master_List_tbl[Cogen],MATCH(Registration_Tbl[[#This Row],[Facility_Unit_ARB_ID]],Spec_Master_List_tbl[ARB_ID],0)),""))</f>
        <v/>
      </c>
      <c r="F123" s="72"/>
      <c r="G123" s="52" t="str">
        <f>IF(_xlfn.IFNA(INDEX(Spec_Master_List_tbl[USEPA_GHG_ID],MATCH(Registration_Tbl[[#This Row],[Facility_Unit_ARB_ID]],Spec_Master_List_tbl[ARB_ID],0)),"")=0,"",_xlfn.IFNA(INDEX(Spec_Master_List_tbl[USEPA_GHG_ID],MATCH(Registration_Tbl[[#This Row],[Facility_Unit_ARB_ID]],Spec_Master_List_tbl[ARB_ID],0)),""))</f>
        <v/>
      </c>
      <c r="H12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23" s="52" t="str">
        <f>IF(_xlfn.IFNA(INDEX(Spec_Master_List_tbl[CEC_RPS_ID],MATCH(Registration_Tbl[[#This Row],[Facility_Unit_ARB_ID]],Spec_Master_List_tbl[ARB_ID],0)),"")=0,"",_xlfn.IFNA(INDEX(Spec_Master_List_tbl[CEC_RPS_ID],MATCH(Registration_Tbl[[#This Row],[Facility_Unit_ARB_ID]],Spec_Master_List_tbl[ARB_ID],0)),""))</f>
        <v/>
      </c>
      <c r="J123" s="83"/>
      <c r="K123" s="56"/>
      <c r="L123" s="57"/>
      <c r="M12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23" s="63"/>
      <c r="O123" s="59"/>
      <c r="P123" s="57"/>
      <c r="Q123" s="57"/>
      <c r="R123" s="58"/>
      <c r="S12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23" s="70"/>
      <c r="U123" s="70"/>
      <c r="V123" s="70"/>
      <c r="W123" s="56"/>
      <c r="X123" s="57"/>
      <c r="Y123" s="57"/>
      <c r="Z123" s="56"/>
      <c r="AA123" s="57"/>
      <c r="AB123" s="56"/>
      <c r="AC123" s="57"/>
    </row>
    <row r="124" spans="1:29" ht="16" thickBot="1" x14ac:dyDescent="0.4">
      <c r="A124" s="50" t="str">
        <f>IF(ISBLANK(Registration_Tbl[[#This Row],[Facility_Unit_Name]]),"",'EPE Information'!$C$9)</f>
        <v/>
      </c>
      <c r="B124" s="51"/>
      <c r="C124" s="71" t="str">
        <f>_xlfn.IFNA(INDEX(Spec_Master_List_tbl[ARB_ID],MATCH(Registration_Tbl[[#This Row],[Facility_Unit_Name]],Spec_Master_List_tbl[Specified_Import_Name],0)),"")</f>
        <v/>
      </c>
      <c r="D124" s="52" t="str">
        <f>IF(_xlfn.IFNA(INDEX(Spec_Master_List_tbl[Primary Fuel],MATCH(Registration_Tbl[[#This Row],[Facility_Unit_ARB_ID]],Spec_Master_List_tbl[ARB_ID],0)),"")=0,"",_xlfn.IFNA(INDEX(Spec_Master_List_tbl[Primary Fuel],MATCH(Registration_Tbl[[#This Row],[Facility_Unit_ARB_ID]],Spec_Master_List_tbl[ARB_ID],0)),""))</f>
        <v/>
      </c>
      <c r="E124" s="84" t="str">
        <f>IF(_xlfn.IFNA(INDEX(Spec_Master_List_tbl[Cogen],MATCH(Registration_Tbl[[#This Row],[Facility_Unit_ARB_ID]],Spec_Master_List_tbl[ARB_ID],0)),"")=0,"",_xlfn.IFNA(INDEX(Spec_Master_List_tbl[Cogen],MATCH(Registration_Tbl[[#This Row],[Facility_Unit_ARB_ID]],Spec_Master_List_tbl[ARB_ID],0)),""))</f>
        <v/>
      </c>
      <c r="F124" s="72"/>
      <c r="G124" s="52" t="str">
        <f>IF(_xlfn.IFNA(INDEX(Spec_Master_List_tbl[USEPA_GHG_ID],MATCH(Registration_Tbl[[#This Row],[Facility_Unit_ARB_ID]],Spec_Master_List_tbl[ARB_ID],0)),"")=0,"",_xlfn.IFNA(INDEX(Spec_Master_List_tbl[USEPA_GHG_ID],MATCH(Registration_Tbl[[#This Row],[Facility_Unit_ARB_ID]],Spec_Master_List_tbl[ARB_ID],0)),""))</f>
        <v/>
      </c>
      <c r="H12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24" s="52" t="str">
        <f>IF(_xlfn.IFNA(INDEX(Spec_Master_List_tbl[CEC_RPS_ID],MATCH(Registration_Tbl[[#This Row],[Facility_Unit_ARB_ID]],Spec_Master_List_tbl[ARB_ID],0)),"")=0,"",_xlfn.IFNA(INDEX(Spec_Master_List_tbl[CEC_RPS_ID],MATCH(Registration_Tbl[[#This Row],[Facility_Unit_ARB_ID]],Spec_Master_List_tbl[ARB_ID],0)),""))</f>
        <v/>
      </c>
      <c r="J124" s="83"/>
      <c r="K124" s="56"/>
      <c r="L124" s="57"/>
      <c r="M12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24" s="63"/>
      <c r="O124" s="59"/>
      <c r="P124" s="57"/>
      <c r="Q124" s="57"/>
      <c r="R124" s="58"/>
      <c r="S12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24" s="70"/>
      <c r="U124" s="70"/>
      <c r="V124" s="70"/>
      <c r="W124" s="56"/>
      <c r="X124" s="57"/>
      <c r="Y124" s="57"/>
      <c r="Z124" s="56"/>
      <c r="AA124" s="57"/>
      <c r="AB124" s="56"/>
      <c r="AC124" s="57"/>
    </row>
    <row r="125" spans="1:29" ht="16" thickBot="1" x14ac:dyDescent="0.4">
      <c r="A125" s="50" t="str">
        <f>IF(ISBLANK(Registration_Tbl[[#This Row],[Facility_Unit_Name]]),"",'EPE Information'!$C$9)</f>
        <v/>
      </c>
      <c r="B125" s="51"/>
      <c r="C125" s="71" t="str">
        <f>_xlfn.IFNA(INDEX(Spec_Master_List_tbl[ARB_ID],MATCH(Registration_Tbl[[#This Row],[Facility_Unit_Name]],Spec_Master_List_tbl[Specified_Import_Name],0)),"")</f>
        <v/>
      </c>
      <c r="D125" s="52" t="str">
        <f>IF(_xlfn.IFNA(INDEX(Spec_Master_List_tbl[Primary Fuel],MATCH(Registration_Tbl[[#This Row],[Facility_Unit_ARB_ID]],Spec_Master_List_tbl[ARB_ID],0)),"")=0,"",_xlfn.IFNA(INDEX(Spec_Master_List_tbl[Primary Fuel],MATCH(Registration_Tbl[[#This Row],[Facility_Unit_ARB_ID]],Spec_Master_List_tbl[ARB_ID],0)),""))</f>
        <v/>
      </c>
      <c r="E125" s="84" t="str">
        <f>IF(_xlfn.IFNA(INDEX(Spec_Master_List_tbl[Cogen],MATCH(Registration_Tbl[[#This Row],[Facility_Unit_ARB_ID]],Spec_Master_List_tbl[ARB_ID],0)),"")=0,"",_xlfn.IFNA(INDEX(Spec_Master_List_tbl[Cogen],MATCH(Registration_Tbl[[#This Row],[Facility_Unit_ARB_ID]],Spec_Master_List_tbl[ARB_ID],0)),""))</f>
        <v/>
      </c>
      <c r="F125" s="72"/>
      <c r="G125" s="52" t="str">
        <f>IF(_xlfn.IFNA(INDEX(Spec_Master_List_tbl[USEPA_GHG_ID],MATCH(Registration_Tbl[[#This Row],[Facility_Unit_ARB_ID]],Spec_Master_List_tbl[ARB_ID],0)),"")=0,"",_xlfn.IFNA(INDEX(Spec_Master_List_tbl[USEPA_GHG_ID],MATCH(Registration_Tbl[[#This Row],[Facility_Unit_ARB_ID]],Spec_Master_List_tbl[ARB_ID],0)),""))</f>
        <v/>
      </c>
      <c r="H12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25" s="52" t="str">
        <f>IF(_xlfn.IFNA(INDEX(Spec_Master_List_tbl[CEC_RPS_ID],MATCH(Registration_Tbl[[#This Row],[Facility_Unit_ARB_ID]],Spec_Master_List_tbl[ARB_ID],0)),"")=0,"",_xlfn.IFNA(INDEX(Spec_Master_List_tbl[CEC_RPS_ID],MATCH(Registration_Tbl[[#This Row],[Facility_Unit_ARB_ID]],Spec_Master_List_tbl[ARB_ID],0)),""))</f>
        <v/>
      </c>
      <c r="J125" s="83"/>
      <c r="K125" s="56"/>
      <c r="L125" s="57"/>
      <c r="M12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25" s="63"/>
      <c r="O125" s="59"/>
      <c r="P125" s="57"/>
      <c r="Q125" s="57"/>
      <c r="R125" s="58"/>
      <c r="S12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25" s="70"/>
      <c r="U125" s="70"/>
      <c r="V125" s="70"/>
      <c r="W125" s="56"/>
      <c r="X125" s="57"/>
      <c r="Y125" s="57"/>
      <c r="Z125" s="56"/>
      <c r="AA125" s="57"/>
      <c r="AB125" s="56"/>
      <c r="AC125" s="57"/>
    </row>
    <row r="126" spans="1:29" ht="16" thickBot="1" x14ac:dyDescent="0.4">
      <c r="A126" s="50" t="str">
        <f>IF(ISBLANK(Registration_Tbl[[#This Row],[Facility_Unit_Name]]),"",'EPE Information'!$C$9)</f>
        <v/>
      </c>
      <c r="B126" s="51"/>
      <c r="C126" s="71" t="str">
        <f>_xlfn.IFNA(INDEX(Spec_Master_List_tbl[ARB_ID],MATCH(Registration_Tbl[[#This Row],[Facility_Unit_Name]],Spec_Master_List_tbl[Specified_Import_Name],0)),"")</f>
        <v/>
      </c>
      <c r="D126" s="52" t="str">
        <f>IF(_xlfn.IFNA(INDEX(Spec_Master_List_tbl[Primary Fuel],MATCH(Registration_Tbl[[#This Row],[Facility_Unit_ARB_ID]],Spec_Master_List_tbl[ARB_ID],0)),"")=0,"",_xlfn.IFNA(INDEX(Spec_Master_List_tbl[Primary Fuel],MATCH(Registration_Tbl[[#This Row],[Facility_Unit_ARB_ID]],Spec_Master_List_tbl[ARB_ID],0)),""))</f>
        <v/>
      </c>
      <c r="E126" s="84" t="str">
        <f>IF(_xlfn.IFNA(INDEX(Spec_Master_List_tbl[Cogen],MATCH(Registration_Tbl[[#This Row],[Facility_Unit_ARB_ID]],Spec_Master_List_tbl[ARB_ID],0)),"")=0,"",_xlfn.IFNA(INDEX(Spec_Master_List_tbl[Cogen],MATCH(Registration_Tbl[[#This Row],[Facility_Unit_ARB_ID]],Spec_Master_List_tbl[ARB_ID],0)),""))</f>
        <v/>
      </c>
      <c r="F126" s="72"/>
      <c r="G126" s="52" t="str">
        <f>IF(_xlfn.IFNA(INDEX(Spec_Master_List_tbl[USEPA_GHG_ID],MATCH(Registration_Tbl[[#This Row],[Facility_Unit_ARB_ID]],Spec_Master_List_tbl[ARB_ID],0)),"")=0,"",_xlfn.IFNA(INDEX(Spec_Master_List_tbl[USEPA_GHG_ID],MATCH(Registration_Tbl[[#This Row],[Facility_Unit_ARB_ID]],Spec_Master_List_tbl[ARB_ID],0)),""))</f>
        <v/>
      </c>
      <c r="H12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26" s="52" t="str">
        <f>IF(_xlfn.IFNA(INDEX(Spec_Master_List_tbl[CEC_RPS_ID],MATCH(Registration_Tbl[[#This Row],[Facility_Unit_ARB_ID]],Spec_Master_List_tbl[ARB_ID],0)),"")=0,"",_xlfn.IFNA(INDEX(Spec_Master_List_tbl[CEC_RPS_ID],MATCH(Registration_Tbl[[#This Row],[Facility_Unit_ARB_ID]],Spec_Master_List_tbl[ARB_ID],0)),""))</f>
        <v/>
      </c>
      <c r="J126" s="83"/>
      <c r="K126" s="56"/>
      <c r="L126" s="57"/>
      <c r="M12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26" s="63"/>
      <c r="O126" s="59"/>
      <c r="P126" s="57"/>
      <c r="Q126" s="57"/>
      <c r="R126" s="58"/>
      <c r="S12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26" s="70"/>
      <c r="U126" s="70"/>
      <c r="V126" s="70"/>
      <c r="W126" s="56"/>
      <c r="X126" s="57"/>
      <c r="Y126" s="57"/>
      <c r="Z126" s="56"/>
      <c r="AA126" s="57"/>
      <c r="AB126" s="56"/>
      <c r="AC126" s="57"/>
    </row>
    <row r="127" spans="1:29" ht="16" thickBot="1" x14ac:dyDescent="0.4">
      <c r="A127" s="50" t="str">
        <f>IF(ISBLANK(Registration_Tbl[[#This Row],[Facility_Unit_Name]]),"",'EPE Information'!$C$9)</f>
        <v/>
      </c>
      <c r="B127" s="51"/>
      <c r="C127" s="71" t="str">
        <f>_xlfn.IFNA(INDEX(Spec_Master_List_tbl[ARB_ID],MATCH(Registration_Tbl[[#This Row],[Facility_Unit_Name]],Spec_Master_List_tbl[Specified_Import_Name],0)),"")</f>
        <v/>
      </c>
      <c r="D127" s="52" t="str">
        <f>IF(_xlfn.IFNA(INDEX(Spec_Master_List_tbl[Primary Fuel],MATCH(Registration_Tbl[[#This Row],[Facility_Unit_ARB_ID]],Spec_Master_List_tbl[ARB_ID],0)),"")=0,"",_xlfn.IFNA(INDEX(Spec_Master_List_tbl[Primary Fuel],MATCH(Registration_Tbl[[#This Row],[Facility_Unit_ARB_ID]],Spec_Master_List_tbl[ARB_ID],0)),""))</f>
        <v/>
      </c>
      <c r="E127" s="84" t="str">
        <f>IF(_xlfn.IFNA(INDEX(Spec_Master_List_tbl[Cogen],MATCH(Registration_Tbl[[#This Row],[Facility_Unit_ARB_ID]],Spec_Master_List_tbl[ARB_ID],0)),"")=0,"",_xlfn.IFNA(INDEX(Spec_Master_List_tbl[Cogen],MATCH(Registration_Tbl[[#This Row],[Facility_Unit_ARB_ID]],Spec_Master_List_tbl[ARB_ID],0)),""))</f>
        <v/>
      </c>
      <c r="F127" s="72"/>
      <c r="G127" s="52" t="str">
        <f>IF(_xlfn.IFNA(INDEX(Spec_Master_List_tbl[USEPA_GHG_ID],MATCH(Registration_Tbl[[#This Row],[Facility_Unit_ARB_ID]],Spec_Master_List_tbl[ARB_ID],0)),"")=0,"",_xlfn.IFNA(INDEX(Spec_Master_List_tbl[USEPA_GHG_ID],MATCH(Registration_Tbl[[#This Row],[Facility_Unit_ARB_ID]],Spec_Master_List_tbl[ARB_ID],0)),""))</f>
        <v/>
      </c>
      <c r="H12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27" s="52" t="str">
        <f>IF(_xlfn.IFNA(INDEX(Spec_Master_List_tbl[CEC_RPS_ID],MATCH(Registration_Tbl[[#This Row],[Facility_Unit_ARB_ID]],Spec_Master_List_tbl[ARB_ID],0)),"")=0,"",_xlfn.IFNA(INDEX(Spec_Master_List_tbl[CEC_RPS_ID],MATCH(Registration_Tbl[[#This Row],[Facility_Unit_ARB_ID]],Spec_Master_List_tbl[ARB_ID],0)),""))</f>
        <v/>
      </c>
      <c r="J127" s="83"/>
      <c r="K127" s="56"/>
      <c r="L127" s="57"/>
      <c r="M12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27" s="63"/>
      <c r="O127" s="59"/>
      <c r="P127" s="57"/>
      <c r="Q127" s="57"/>
      <c r="R127" s="58"/>
      <c r="S12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27" s="70"/>
      <c r="U127" s="70"/>
      <c r="V127" s="70"/>
      <c r="W127" s="56"/>
      <c r="X127" s="57"/>
      <c r="Y127" s="57"/>
      <c r="Z127" s="56"/>
      <c r="AA127" s="57"/>
      <c r="AB127" s="56"/>
      <c r="AC127" s="57"/>
    </row>
    <row r="128" spans="1:29" ht="16" thickBot="1" x14ac:dyDescent="0.4">
      <c r="A128" s="50" t="str">
        <f>IF(ISBLANK(Registration_Tbl[[#This Row],[Facility_Unit_Name]]),"",'EPE Information'!$C$9)</f>
        <v/>
      </c>
      <c r="B128" s="51"/>
      <c r="C128" s="71" t="str">
        <f>_xlfn.IFNA(INDEX(Spec_Master_List_tbl[ARB_ID],MATCH(Registration_Tbl[[#This Row],[Facility_Unit_Name]],Spec_Master_List_tbl[Specified_Import_Name],0)),"")</f>
        <v/>
      </c>
      <c r="D128" s="52" t="str">
        <f>IF(_xlfn.IFNA(INDEX(Spec_Master_List_tbl[Primary Fuel],MATCH(Registration_Tbl[[#This Row],[Facility_Unit_ARB_ID]],Spec_Master_List_tbl[ARB_ID],0)),"")=0,"",_xlfn.IFNA(INDEX(Spec_Master_List_tbl[Primary Fuel],MATCH(Registration_Tbl[[#This Row],[Facility_Unit_ARB_ID]],Spec_Master_List_tbl[ARB_ID],0)),""))</f>
        <v/>
      </c>
      <c r="E128" s="84" t="str">
        <f>IF(_xlfn.IFNA(INDEX(Spec_Master_List_tbl[Cogen],MATCH(Registration_Tbl[[#This Row],[Facility_Unit_ARB_ID]],Spec_Master_List_tbl[ARB_ID],0)),"")=0,"",_xlfn.IFNA(INDEX(Spec_Master_List_tbl[Cogen],MATCH(Registration_Tbl[[#This Row],[Facility_Unit_ARB_ID]],Spec_Master_List_tbl[ARB_ID],0)),""))</f>
        <v/>
      </c>
      <c r="F128" s="72"/>
      <c r="G128" s="52" t="str">
        <f>IF(_xlfn.IFNA(INDEX(Spec_Master_List_tbl[USEPA_GHG_ID],MATCH(Registration_Tbl[[#This Row],[Facility_Unit_ARB_ID]],Spec_Master_List_tbl[ARB_ID],0)),"")=0,"",_xlfn.IFNA(INDEX(Spec_Master_List_tbl[USEPA_GHG_ID],MATCH(Registration_Tbl[[#This Row],[Facility_Unit_ARB_ID]],Spec_Master_List_tbl[ARB_ID],0)),""))</f>
        <v/>
      </c>
      <c r="H12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28" s="52" t="str">
        <f>IF(_xlfn.IFNA(INDEX(Spec_Master_List_tbl[CEC_RPS_ID],MATCH(Registration_Tbl[[#This Row],[Facility_Unit_ARB_ID]],Spec_Master_List_tbl[ARB_ID],0)),"")=0,"",_xlfn.IFNA(INDEX(Spec_Master_List_tbl[CEC_RPS_ID],MATCH(Registration_Tbl[[#This Row],[Facility_Unit_ARB_ID]],Spec_Master_List_tbl[ARB_ID],0)),""))</f>
        <v/>
      </c>
      <c r="J128" s="83"/>
      <c r="K128" s="56"/>
      <c r="L128" s="57"/>
      <c r="M12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28" s="63"/>
      <c r="O128" s="59"/>
      <c r="P128" s="57"/>
      <c r="Q128" s="57"/>
      <c r="R128" s="58"/>
      <c r="S12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28" s="70"/>
      <c r="U128" s="70"/>
      <c r="V128" s="70"/>
      <c r="W128" s="56"/>
      <c r="X128" s="57"/>
      <c r="Y128" s="57"/>
      <c r="Z128" s="56"/>
      <c r="AA128" s="57"/>
      <c r="AB128" s="56"/>
      <c r="AC128" s="57"/>
    </row>
    <row r="129" spans="1:29" ht="16" thickBot="1" x14ac:dyDescent="0.4">
      <c r="A129" s="50" t="str">
        <f>IF(ISBLANK(Registration_Tbl[[#This Row],[Facility_Unit_Name]]),"",'EPE Information'!$C$9)</f>
        <v/>
      </c>
      <c r="B129" s="51"/>
      <c r="C129" s="71" t="str">
        <f>_xlfn.IFNA(INDEX(Spec_Master_List_tbl[ARB_ID],MATCH(Registration_Tbl[[#This Row],[Facility_Unit_Name]],Spec_Master_List_tbl[Specified_Import_Name],0)),"")</f>
        <v/>
      </c>
      <c r="D129" s="52" t="str">
        <f>IF(_xlfn.IFNA(INDEX(Spec_Master_List_tbl[Primary Fuel],MATCH(Registration_Tbl[[#This Row],[Facility_Unit_ARB_ID]],Spec_Master_List_tbl[ARB_ID],0)),"")=0,"",_xlfn.IFNA(INDEX(Spec_Master_List_tbl[Primary Fuel],MATCH(Registration_Tbl[[#This Row],[Facility_Unit_ARB_ID]],Spec_Master_List_tbl[ARB_ID],0)),""))</f>
        <v/>
      </c>
      <c r="E129" s="84" t="str">
        <f>IF(_xlfn.IFNA(INDEX(Spec_Master_List_tbl[Cogen],MATCH(Registration_Tbl[[#This Row],[Facility_Unit_ARB_ID]],Spec_Master_List_tbl[ARB_ID],0)),"")=0,"",_xlfn.IFNA(INDEX(Spec_Master_List_tbl[Cogen],MATCH(Registration_Tbl[[#This Row],[Facility_Unit_ARB_ID]],Spec_Master_List_tbl[ARB_ID],0)),""))</f>
        <v/>
      </c>
      <c r="F129" s="72"/>
      <c r="G129" s="52" t="str">
        <f>IF(_xlfn.IFNA(INDEX(Spec_Master_List_tbl[USEPA_GHG_ID],MATCH(Registration_Tbl[[#This Row],[Facility_Unit_ARB_ID]],Spec_Master_List_tbl[ARB_ID],0)),"")=0,"",_xlfn.IFNA(INDEX(Spec_Master_List_tbl[USEPA_GHG_ID],MATCH(Registration_Tbl[[#This Row],[Facility_Unit_ARB_ID]],Spec_Master_List_tbl[ARB_ID],0)),""))</f>
        <v/>
      </c>
      <c r="H12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29" s="52" t="str">
        <f>IF(_xlfn.IFNA(INDEX(Spec_Master_List_tbl[CEC_RPS_ID],MATCH(Registration_Tbl[[#This Row],[Facility_Unit_ARB_ID]],Spec_Master_List_tbl[ARB_ID],0)),"")=0,"",_xlfn.IFNA(INDEX(Spec_Master_List_tbl[CEC_RPS_ID],MATCH(Registration_Tbl[[#This Row],[Facility_Unit_ARB_ID]],Spec_Master_List_tbl[ARB_ID],0)),""))</f>
        <v/>
      </c>
      <c r="J129" s="83"/>
      <c r="K129" s="56"/>
      <c r="L129" s="57"/>
      <c r="M12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29" s="63"/>
      <c r="O129" s="59"/>
      <c r="P129" s="57"/>
      <c r="Q129" s="57"/>
      <c r="R129" s="58"/>
      <c r="S12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29" s="70"/>
      <c r="U129" s="70"/>
      <c r="V129" s="70"/>
      <c r="W129" s="56"/>
      <c r="X129" s="57"/>
      <c r="Y129" s="57"/>
      <c r="Z129" s="56"/>
      <c r="AA129" s="57"/>
      <c r="AB129" s="56"/>
      <c r="AC129" s="57"/>
    </row>
    <row r="130" spans="1:29" ht="16" thickBot="1" x14ac:dyDescent="0.4">
      <c r="A130" s="50" t="str">
        <f>IF(ISBLANK(Registration_Tbl[[#This Row],[Facility_Unit_Name]]),"",'EPE Information'!$C$9)</f>
        <v/>
      </c>
      <c r="B130" s="51"/>
      <c r="C130" s="71" t="str">
        <f>_xlfn.IFNA(INDEX(Spec_Master_List_tbl[ARB_ID],MATCH(Registration_Tbl[[#This Row],[Facility_Unit_Name]],Spec_Master_List_tbl[Specified_Import_Name],0)),"")</f>
        <v/>
      </c>
      <c r="D130" s="52" t="str">
        <f>IF(_xlfn.IFNA(INDEX(Spec_Master_List_tbl[Primary Fuel],MATCH(Registration_Tbl[[#This Row],[Facility_Unit_ARB_ID]],Spec_Master_List_tbl[ARB_ID],0)),"")=0,"",_xlfn.IFNA(INDEX(Spec_Master_List_tbl[Primary Fuel],MATCH(Registration_Tbl[[#This Row],[Facility_Unit_ARB_ID]],Spec_Master_List_tbl[ARB_ID],0)),""))</f>
        <v/>
      </c>
      <c r="E130" s="84" t="str">
        <f>IF(_xlfn.IFNA(INDEX(Spec_Master_List_tbl[Cogen],MATCH(Registration_Tbl[[#This Row],[Facility_Unit_ARB_ID]],Spec_Master_List_tbl[ARB_ID],0)),"")=0,"",_xlfn.IFNA(INDEX(Spec_Master_List_tbl[Cogen],MATCH(Registration_Tbl[[#This Row],[Facility_Unit_ARB_ID]],Spec_Master_List_tbl[ARB_ID],0)),""))</f>
        <v/>
      </c>
      <c r="F130" s="72"/>
      <c r="G130" s="52" t="str">
        <f>IF(_xlfn.IFNA(INDEX(Spec_Master_List_tbl[USEPA_GHG_ID],MATCH(Registration_Tbl[[#This Row],[Facility_Unit_ARB_ID]],Spec_Master_List_tbl[ARB_ID],0)),"")=0,"",_xlfn.IFNA(INDEX(Spec_Master_List_tbl[USEPA_GHG_ID],MATCH(Registration_Tbl[[#This Row],[Facility_Unit_ARB_ID]],Spec_Master_List_tbl[ARB_ID],0)),""))</f>
        <v/>
      </c>
      <c r="H13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30" s="52" t="str">
        <f>IF(_xlfn.IFNA(INDEX(Spec_Master_List_tbl[CEC_RPS_ID],MATCH(Registration_Tbl[[#This Row],[Facility_Unit_ARB_ID]],Spec_Master_List_tbl[ARB_ID],0)),"")=0,"",_xlfn.IFNA(INDEX(Spec_Master_List_tbl[CEC_RPS_ID],MATCH(Registration_Tbl[[#This Row],[Facility_Unit_ARB_ID]],Spec_Master_List_tbl[ARB_ID],0)),""))</f>
        <v/>
      </c>
      <c r="J130" s="83"/>
      <c r="K130" s="56"/>
      <c r="L130" s="57"/>
      <c r="M13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30" s="63"/>
      <c r="O130" s="59"/>
      <c r="P130" s="57"/>
      <c r="Q130" s="57"/>
      <c r="R130" s="58"/>
      <c r="S13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30" s="70"/>
      <c r="U130" s="70"/>
      <c r="V130" s="70"/>
      <c r="W130" s="56"/>
      <c r="X130" s="57"/>
      <c r="Y130" s="57"/>
      <c r="Z130" s="56"/>
      <c r="AA130" s="57"/>
      <c r="AB130" s="56"/>
      <c r="AC130" s="57"/>
    </row>
    <row r="131" spans="1:29" ht="16" thickBot="1" x14ac:dyDescent="0.4">
      <c r="A131" s="50" t="str">
        <f>IF(ISBLANK(Registration_Tbl[[#This Row],[Facility_Unit_Name]]),"",'EPE Information'!$C$9)</f>
        <v/>
      </c>
      <c r="B131" s="51"/>
      <c r="C131" s="71" t="str">
        <f>_xlfn.IFNA(INDEX(Spec_Master_List_tbl[ARB_ID],MATCH(Registration_Tbl[[#This Row],[Facility_Unit_Name]],Spec_Master_List_tbl[Specified_Import_Name],0)),"")</f>
        <v/>
      </c>
      <c r="D131" s="52" t="str">
        <f>IF(_xlfn.IFNA(INDEX(Spec_Master_List_tbl[Primary Fuel],MATCH(Registration_Tbl[[#This Row],[Facility_Unit_ARB_ID]],Spec_Master_List_tbl[ARB_ID],0)),"")=0,"",_xlfn.IFNA(INDEX(Spec_Master_List_tbl[Primary Fuel],MATCH(Registration_Tbl[[#This Row],[Facility_Unit_ARB_ID]],Spec_Master_List_tbl[ARB_ID],0)),""))</f>
        <v/>
      </c>
      <c r="E131" s="84" t="str">
        <f>IF(_xlfn.IFNA(INDEX(Spec_Master_List_tbl[Cogen],MATCH(Registration_Tbl[[#This Row],[Facility_Unit_ARB_ID]],Spec_Master_List_tbl[ARB_ID],0)),"")=0,"",_xlfn.IFNA(INDEX(Spec_Master_List_tbl[Cogen],MATCH(Registration_Tbl[[#This Row],[Facility_Unit_ARB_ID]],Spec_Master_List_tbl[ARB_ID],0)),""))</f>
        <v/>
      </c>
      <c r="F131" s="72"/>
      <c r="G131" s="52" t="str">
        <f>IF(_xlfn.IFNA(INDEX(Spec_Master_List_tbl[USEPA_GHG_ID],MATCH(Registration_Tbl[[#This Row],[Facility_Unit_ARB_ID]],Spec_Master_List_tbl[ARB_ID],0)),"")=0,"",_xlfn.IFNA(INDEX(Spec_Master_List_tbl[USEPA_GHG_ID],MATCH(Registration_Tbl[[#This Row],[Facility_Unit_ARB_ID]],Spec_Master_List_tbl[ARB_ID],0)),""))</f>
        <v/>
      </c>
      <c r="H13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31" s="52" t="str">
        <f>IF(_xlfn.IFNA(INDEX(Spec_Master_List_tbl[CEC_RPS_ID],MATCH(Registration_Tbl[[#This Row],[Facility_Unit_ARB_ID]],Spec_Master_List_tbl[ARB_ID],0)),"")=0,"",_xlfn.IFNA(INDEX(Spec_Master_List_tbl[CEC_RPS_ID],MATCH(Registration_Tbl[[#This Row],[Facility_Unit_ARB_ID]],Spec_Master_List_tbl[ARB_ID],0)),""))</f>
        <v/>
      </c>
      <c r="J131" s="83"/>
      <c r="K131" s="56"/>
      <c r="L131" s="57"/>
      <c r="M13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31" s="63"/>
      <c r="O131" s="59"/>
      <c r="P131" s="57"/>
      <c r="Q131" s="57"/>
      <c r="R131" s="58"/>
      <c r="S13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31" s="70"/>
      <c r="U131" s="70"/>
      <c r="V131" s="70"/>
      <c r="W131" s="56"/>
      <c r="X131" s="57"/>
      <c r="Y131" s="57"/>
      <c r="Z131" s="56"/>
      <c r="AA131" s="57"/>
      <c r="AB131" s="56"/>
      <c r="AC131" s="57"/>
    </row>
    <row r="132" spans="1:29" ht="16" thickBot="1" x14ac:dyDescent="0.4">
      <c r="A132" s="50" t="str">
        <f>IF(ISBLANK(Registration_Tbl[[#This Row],[Facility_Unit_Name]]),"",'EPE Information'!$C$9)</f>
        <v/>
      </c>
      <c r="B132" s="51"/>
      <c r="C132" s="71" t="str">
        <f>_xlfn.IFNA(INDEX(Spec_Master_List_tbl[ARB_ID],MATCH(Registration_Tbl[[#This Row],[Facility_Unit_Name]],Spec_Master_List_tbl[Specified_Import_Name],0)),"")</f>
        <v/>
      </c>
      <c r="D132" s="52" t="str">
        <f>IF(_xlfn.IFNA(INDEX(Spec_Master_List_tbl[Primary Fuel],MATCH(Registration_Tbl[[#This Row],[Facility_Unit_ARB_ID]],Spec_Master_List_tbl[ARB_ID],0)),"")=0,"",_xlfn.IFNA(INDEX(Spec_Master_List_tbl[Primary Fuel],MATCH(Registration_Tbl[[#This Row],[Facility_Unit_ARB_ID]],Spec_Master_List_tbl[ARB_ID],0)),""))</f>
        <v/>
      </c>
      <c r="E132" s="84" t="str">
        <f>IF(_xlfn.IFNA(INDEX(Spec_Master_List_tbl[Cogen],MATCH(Registration_Tbl[[#This Row],[Facility_Unit_ARB_ID]],Spec_Master_List_tbl[ARB_ID],0)),"")=0,"",_xlfn.IFNA(INDEX(Spec_Master_List_tbl[Cogen],MATCH(Registration_Tbl[[#This Row],[Facility_Unit_ARB_ID]],Spec_Master_List_tbl[ARB_ID],0)),""))</f>
        <v/>
      </c>
      <c r="F132" s="72"/>
      <c r="G132" s="52" t="str">
        <f>IF(_xlfn.IFNA(INDEX(Spec_Master_List_tbl[USEPA_GHG_ID],MATCH(Registration_Tbl[[#This Row],[Facility_Unit_ARB_ID]],Spec_Master_List_tbl[ARB_ID],0)),"")=0,"",_xlfn.IFNA(INDEX(Spec_Master_List_tbl[USEPA_GHG_ID],MATCH(Registration_Tbl[[#This Row],[Facility_Unit_ARB_ID]],Spec_Master_List_tbl[ARB_ID],0)),""))</f>
        <v/>
      </c>
      <c r="H13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32" s="52" t="str">
        <f>IF(_xlfn.IFNA(INDEX(Spec_Master_List_tbl[CEC_RPS_ID],MATCH(Registration_Tbl[[#This Row],[Facility_Unit_ARB_ID]],Spec_Master_List_tbl[ARB_ID],0)),"")=0,"",_xlfn.IFNA(INDEX(Spec_Master_List_tbl[CEC_RPS_ID],MATCH(Registration_Tbl[[#This Row],[Facility_Unit_ARB_ID]],Spec_Master_List_tbl[ARB_ID],0)),""))</f>
        <v/>
      </c>
      <c r="J132" s="83"/>
      <c r="K132" s="56"/>
      <c r="L132" s="57"/>
      <c r="M13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32" s="63"/>
      <c r="O132" s="59"/>
      <c r="P132" s="57"/>
      <c r="Q132" s="57"/>
      <c r="R132" s="58"/>
      <c r="S13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32" s="70"/>
      <c r="U132" s="70"/>
      <c r="V132" s="70"/>
      <c r="W132" s="56"/>
      <c r="X132" s="57"/>
      <c r="Y132" s="57"/>
      <c r="Z132" s="56"/>
      <c r="AA132" s="57"/>
      <c r="AB132" s="56"/>
      <c r="AC132" s="57"/>
    </row>
    <row r="133" spans="1:29" ht="16" thickBot="1" x14ac:dyDescent="0.4">
      <c r="A133" s="50" t="str">
        <f>IF(ISBLANK(Registration_Tbl[[#This Row],[Facility_Unit_Name]]),"",'EPE Information'!$C$9)</f>
        <v/>
      </c>
      <c r="B133" s="51"/>
      <c r="C133" s="71" t="str">
        <f>_xlfn.IFNA(INDEX(Spec_Master_List_tbl[ARB_ID],MATCH(Registration_Tbl[[#This Row],[Facility_Unit_Name]],Spec_Master_List_tbl[Specified_Import_Name],0)),"")</f>
        <v/>
      </c>
      <c r="D133" s="52" t="str">
        <f>IF(_xlfn.IFNA(INDEX(Spec_Master_List_tbl[Primary Fuel],MATCH(Registration_Tbl[[#This Row],[Facility_Unit_ARB_ID]],Spec_Master_List_tbl[ARB_ID],0)),"")=0,"",_xlfn.IFNA(INDEX(Spec_Master_List_tbl[Primary Fuel],MATCH(Registration_Tbl[[#This Row],[Facility_Unit_ARB_ID]],Spec_Master_List_tbl[ARB_ID],0)),""))</f>
        <v/>
      </c>
      <c r="E133" s="84" t="str">
        <f>IF(_xlfn.IFNA(INDEX(Spec_Master_List_tbl[Cogen],MATCH(Registration_Tbl[[#This Row],[Facility_Unit_ARB_ID]],Spec_Master_List_tbl[ARB_ID],0)),"")=0,"",_xlfn.IFNA(INDEX(Spec_Master_List_tbl[Cogen],MATCH(Registration_Tbl[[#This Row],[Facility_Unit_ARB_ID]],Spec_Master_List_tbl[ARB_ID],0)),""))</f>
        <v/>
      </c>
      <c r="F133" s="72"/>
      <c r="G133" s="52" t="str">
        <f>IF(_xlfn.IFNA(INDEX(Spec_Master_List_tbl[USEPA_GHG_ID],MATCH(Registration_Tbl[[#This Row],[Facility_Unit_ARB_ID]],Spec_Master_List_tbl[ARB_ID],0)),"")=0,"",_xlfn.IFNA(INDEX(Spec_Master_List_tbl[USEPA_GHG_ID],MATCH(Registration_Tbl[[#This Row],[Facility_Unit_ARB_ID]],Spec_Master_List_tbl[ARB_ID],0)),""))</f>
        <v/>
      </c>
      <c r="H13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33" s="52" t="str">
        <f>IF(_xlfn.IFNA(INDEX(Spec_Master_List_tbl[CEC_RPS_ID],MATCH(Registration_Tbl[[#This Row],[Facility_Unit_ARB_ID]],Spec_Master_List_tbl[ARB_ID],0)),"")=0,"",_xlfn.IFNA(INDEX(Spec_Master_List_tbl[CEC_RPS_ID],MATCH(Registration_Tbl[[#This Row],[Facility_Unit_ARB_ID]],Spec_Master_List_tbl[ARB_ID],0)),""))</f>
        <v/>
      </c>
      <c r="J133" s="83"/>
      <c r="K133" s="56"/>
      <c r="L133" s="57"/>
      <c r="M13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33" s="63"/>
      <c r="O133" s="59"/>
      <c r="P133" s="57"/>
      <c r="Q133" s="57"/>
      <c r="R133" s="58"/>
      <c r="S13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33" s="70"/>
      <c r="U133" s="70"/>
      <c r="V133" s="70"/>
      <c r="W133" s="56"/>
      <c r="X133" s="57"/>
      <c r="Y133" s="57"/>
      <c r="Z133" s="56"/>
      <c r="AA133" s="57"/>
      <c r="AB133" s="56"/>
      <c r="AC133" s="57"/>
    </row>
    <row r="134" spans="1:29" ht="16" thickBot="1" x14ac:dyDescent="0.4">
      <c r="A134" s="50" t="str">
        <f>IF(ISBLANK(Registration_Tbl[[#This Row],[Facility_Unit_Name]]),"",'EPE Information'!$C$9)</f>
        <v/>
      </c>
      <c r="B134" s="51"/>
      <c r="C134" s="71" t="str">
        <f>_xlfn.IFNA(INDEX(Spec_Master_List_tbl[ARB_ID],MATCH(Registration_Tbl[[#This Row],[Facility_Unit_Name]],Spec_Master_List_tbl[Specified_Import_Name],0)),"")</f>
        <v/>
      </c>
      <c r="D134" s="52" t="str">
        <f>IF(_xlfn.IFNA(INDEX(Spec_Master_List_tbl[Primary Fuel],MATCH(Registration_Tbl[[#This Row],[Facility_Unit_ARB_ID]],Spec_Master_List_tbl[ARB_ID],0)),"")=0,"",_xlfn.IFNA(INDEX(Spec_Master_List_tbl[Primary Fuel],MATCH(Registration_Tbl[[#This Row],[Facility_Unit_ARB_ID]],Spec_Master_List_tbl[ARB_ID],0)),""))</f>
        <v/>
      </c>
      <c r="E134" s="84" t="str">
        <f>IF(_xlfn.IFNA(INDEX(Spec_Master_List_tbl[Cogen],MATCH(Registration_Tbl[[#This Row],[Facility_Unit_ARB_ID]],Spec_Master_List_tbl[ARB_ID],0)),"")=0,"",_xlfn.IFNA(INDEX(Spec_Master_List_tbl[Cogen],MATCH(Registration_Tbl[[#This Row],[Facility_Unit_ARB_ID]],Spec_Master_List_tbl[ARB_ID],0)),""))</f>
        <v/>
      </c>
      <c r="F134" s="72"/>
      <c r="G134" s="52" t="str">
        <f>IF(_xlfn.IFNA(INDEX(Spec_Master_List_tbl[USEPA_GHG_ID],MATCH(Registration_Tbl[[#This Row],[Facility_Unit_ARB_ID]],Spec_Master_List_tbl[ARB_ID],0)),"")=0,"",_xlfn.IFNA(INDEX(Spec_Master_List_tbl[USEPA_GHG_ID],MATCH(Registration_Tbl[[#This Row],[Facility_Unit_ARB_ID]],Spec_Master_List_tbl[ARB_ID],0)),""))</f>
        <v/>
      </c>
      <c r="H13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34" s="52" t="str">
        <f>IF(_xlfn.IFNA(INDEX(Spec_Master_List_tbl[CEC_RPS_ID],MATCH(Registration_Tbl[[#This Row],[Facility_Unit_ARB_ID]],Spec_Master_List_tbl[ARB_ID],0)),"")=0,"",_xlfn.IFNA(INDEX(Spec_Master_List_tbl[CEC_RPS_ID],MATCH(Registration_Tbl[[#This Row],[Facility_Unit_ARB_ID]],Spec_Master_List_tbl[ARB_ID],0)),""))</f>
        <v/>
      </c>
      <c r="J134" s="83"/>
      <c r="K134" s="56"/>
      <c r="L134" s="57"/>
      <c r="M13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34" s="63"/>
      <c r="O134" s="59"/>
      <c r="P134" s="57"/>
      <c r="Q134" s="57"/>
      <c r="R134" s="58"/>
      <c r="S13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34" s="70"/>
      <c r="U134" s="70"/>
      <c r="V134" s="70"/>
      <c r="W134" s="56"/>
      <c r="X134" s="57"/>
      <c r="Y134" s="57"/>
      <c r="Z134" s="56"/>
      <c r="AA134" s="57"/>
      <c r="AB134" s="56"/>
      <c r="AC134" s="57"/>
    </row>
    <row r="135" spans="1:29" ht="16" thickBot="1" x14ac:dyDescent="0.4">
      <c r="A135" s="50" t="str">
        <f>IF(ISBLANK(Registration_Tbl[[#This Row],[Facility_Unit_Name]]),"",'EPE Information'!$C$9)</f>
        <v/>
      </c>
      <c r="B135" s="51"/>
      <c r="C135" s="71" t="str">
        <f>_xlfn.IFNA(INDEX(Spec_Master_List_tbl[ARB_ID],MATCH(Registration_Tbl[[#This Row],[Facility_Unit_Name]],Spec_Master_List_tbl[Specified_Import_Name],0)),"")</f>
        <v/>
      </c>
      <c r="D135" s="52" t="str">
        <f>IF(_xlfn.IFNA(INDEX(Spec_Master_List_tbl[Primary Fuel],MATCH(Registration_Tbl[[#This Row],[Facility_Unit_ARB_ID]],Spec_Master_List_tbl[ARB_ID],0)),"")=0,"",_xlfn.IFNA(INDEX(Spec_Master_List_tbl[Primary Fuel],MATCH(Registration_Tbl[[#This Row],[Facility_Unit_ARB_ID]],Spec_Master_List_tbl[ARB_ID],0)),""))</f>
        <v/>
      </c>
      <c r="E135" s="84" t="str">
        <f>IF(_xlfn.IFNA(INDEX(Spec_Master_List_tbl[Cogen],MATCH(Registration_Tbl[[#This Row],[Facility_Unit_ARB_ID]],Spec_Master_List_tbl[ARB_ID],0)),"")=0,"",_xlfn.IFNA(INDEX(Spec_Master_List_tbl[Cogen],MATCH(Registration_Tbl[[#This Row],[Facility_Unit_ARB_ID]],Spec_Master_List_tbl[ARB_ID],0)),""))</f>
        <v/>
      </c>
      <c r="F135" s="72"/>
      <c r="G135" s="52" t="str">
        <f>IF(_xlfn.IFNA(INDEX(Spec_Master_List_tbl[USEPA_GHG_ID],MATCH(Registration_Tbl[[#This Row],[Facility_Unit_ARB_ID]],Spec_Master_List_tbl[ARB_ID],0)),"")=0,"",_xlfn.IFNA(INDEX(Spec_Master_List_tbl[USEPA_GHG_ID],MATCH(Registration_Tbl[[#This Row],[Facility_Unit_ARB_ID]],Spec_Master_List_tbl[ARB_ID],0)),""))</f>
        <v/>
      </c>
      <c r="H13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35" s="52" t="str">
        <f>IF(_xlfn.IFNA(INDEX(Spec_Master_List_tbl[CEC_RPS_ID],MATCH(Registration_Tbl[[#This Row],[Facility_Unit_ARB_ID]],Spec_Master_List_tbl[ARB_ID],0)),"")=0,"",_xlfn.IFNA(INDEX(Spec_Master_List_tbl[CEC_RPS_ID],MATCH(Registration_Tbl[[#This Row],[Facility_Unit_ARB_ID]],Spec_Master_List_tbl[ARB_ID],0)),""))</f>
        <v/>
      </c>
      <c r="J135" s="83"/>
      <c r="K135" s="56"/>
      <c r="L135" s="57"/>
      <c r="M13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35" s="63"/>
      <c r="O135" s="59"/>
      <c r="P135" s="57"/>
      <c r="Q135" s="57"/>
      <c r="R135" s="58"/>
      <c r="S13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35" s="70"/>
      <c r="U135" s="70"/>
      <c r="V135" s="70"/>
      <c r="W135" s="56"/>
      <c r="X135" s="57"/>
      <c r="Y135" s="57"/>
      <c r="Z135" s="56"/>
      <c r="AA135" s="57"/>
      <c r="AB135" s="56"/>
      <c r="AC135" s="57"/>
    </row>
    <row r="136" spans="1:29" ht="16" thickBot="1" x14ac:dyDescent="0.4">
      <c r="A136" s="50" t="str">
        <f>IF(ISBLANK(Registration_Tbl[[#This Row],[Facility_Unit_Name]]),"",'EPE Information'!$C$9)</f>
        <v/>
      </c>
      <c r="B136" s="51"/>
      <c r="C136" s="71" t="str">
        <f>_xlfn.IFNA(INDEX(Spec_Master_List_tbl[ARB_ID],MATCH(Registration_Tbl[[#This Row],[Facility_Unit_Name]],Spec_Master_List_tbl[Specified_Import_Name],0)),"")</f>
        <v/>
      </c>
      <c r="D136" s="52" t="str">
        <f>IF(_xlfn.IFNA(INDEX(Spec_Master_List_tbl[Primary Fuel],MATCH(Registration_Tbl[[#This Row],[Facility_Unit_ARB_ID]],Spec_Master_List_tbl[ARB_ID],0)),"")=0,"",_xlfn.IFNA(INDEX(Spec_Master_List_tbl[Primary Fuel],MATCH(Registration_Tbl[[#This Row],[Facility_Unit_ARB_ID]],Spec_Master_List_tbl[ARB_ID],0)),""))</f>
        <v/>
      </c>
      <c r="E136" s="84" t="str">
        <f>IF(_xlfn.IFNA(INDEX(Spec_Master_List_tbl[Cogen],MATCH(Registration_Tbl[[#This Row],[Facility_Unit_ARB_ID]],Spec_Master_List_tbl[ARB_ID],0)),"")=0,"",_xlfn.IFNA(INDEX(Spec_Master_List_tbl[Cogen],MATCH(Registration_Tbl[[#This Row],[Facility_Unit_ARB_ID]],Spec_Master_List_tbl[ARB_ID],0)),""))</f>
        <v/>
      </c>
      <c r="F136" s="72"/>
      <c r="G136" s="52" t="str">
        <f>IF(_xlfn.IFNA(INDEX(Spec_Master_List_tbl[USEPA_GHG_ID],MATCH(Registration_Tbl[[#This Row],[Facility_Unit_ARB_ID]],Spec_Master_List_tbl[ARB_ID],0)),"")=0,"",_xlfn.IFNA(INDEX(Spec_Master_List_tbl[USEPA_GHG_ID],MATCH(Registration_Tbl[[#This Row],[Facility_Unit_ARB_ID]],Spec_Master_List_tbl[ARB_ID],0)),""))</f>
        <v/>
      </c>
      <c r="H13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36" s="52" t="str">
        <f>IF(_xlfn.IFNA(INDEX(Spec_Master_List_tbl[CEC_RPS_ID],MATCH(Registration_Tbl[[#This Row],[Facility_Unit_ARB_ID]],Spec_Master_List_tbl[ARB_ID],0)),"")=0,"",_xlfn.IFNA(INDEX(Spec_Master_List_tbl[CEC_RPS_ID],MATCH(Registration_Tbl[[#This Row],[Facility_Unit_ARB_ID]],Spec_Master_List_tbl[ARB_ID],0)),""))</f>
        <v/>
      </c>
      <c r="J136" s="83"/>
      <c r="K136" s="56"/>
      <c r="L136" s="57"/>
      <c r="M13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36" s="63"/>
      <c r="O136" s="59"/>
      <c r="P136" s="57"/>
      <c r="Q136" s="57"/>
      <c r="R136" s="58"/>
      <c r="S13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36" s="70"/>
      <c r="U136" s="70"/>
      <c r="V136" s="70"/>
      <c r="W136" s="56"/>
      <c r="X136" s="57"/>
      <c r="Y136" s="57"/>
      <c r="Z136" s="56"/>
      <c r="AA136" s="57"/>
      <c r="AB136" s="56"/>
      <c r="AC136" s="57"/>
    </row>
    <row r="137" spans="1:29" ht="16" thickBot="1" x14ac:dyDescent="0.4">
      <c r="A137" s="50" t="str">
        <f>IF(ISBLANK(Registration_Tbl[[#This Row],[Facility_Unit_Name]]),"",'EPE Information'!$C$9)</f>
        <v/>
      </c>
      <c r="B137" s="51"/>
      <c r="C137" s="71" t="str">
        <f>_xlfn.IFNA(INDEX(Spec_Master_List_tbl[ARB_ID],MATCH(Registration_Tbl[[#This Row],[Facility_Unit_Name]],Spec_Master_List_tbl[Specified_Import_Name],0)),"")</f>
        <v/>
      </c>
      <c r="D137" s="52" t="str">
        <f>IF(_xlfn.IFNA(INDEX(Spec_Master_List_tbl[Primary Fuel],MATCH(Registration_Tbl[[#This Row],[Facility_Unit_ARB_ID]],Spec_Master_List_tbl[ARB_ID],0)),"")=0,"",_xlfn.IFNA(INDEX(Spec_Master_List_tbl[Primary Fuel],MATCH(Registration_Tbl[[#This Row],[Facility_Unit_ARB_ID]],Spec_Master_List_tbl[ARB_ID],0)),""))</f>
        <v/>
      </c>
      <c r="E137" s="84" t="str">
        <f>IF(_xlfn.IFNA(INDEX(Spec_Master_List_tbl[Cogen],MATCH(Registration_Tbl[[#This Row],[Facility_Unit_ARB_ID]],Spec_Master_List_tbl[ARB_ID],0)),"")=0,"",_xlfn.IFNA(INDEX(Spec_Master_List_tbl[Cogen],MATCH(Registration_Tbl[[#This Row],[Facility_Unit_ARB_ID]],Spec_Master_List_tbl[ARB_ID],0)),""))</f>
        <v/>
      </c>
      <c r="F137" s="72"/>
      <c r="G137" s="52" t="str">
        <f>IF(_xlfn.IFNA(INDEX(Spec_Master_List_tbl[USEPA_GHG_ID],MATCH(Registration_Tbl[[#This Row],[Facility_Unit_ARB_ID]],Spec_Master_List_tbl[ARB_ID],0)),"")=0,"",_xlfn.IFNA(INDEX(Spec_Master_List_tbl[USEPA_GHG_ID],MATCH(Registration_Tbl[[#This Row],[Facility_Unit_ARB_ID]],Spec_Master_List_tbl[ARB_ID],0)),""))</f>
        <v/>
      </c>
      <c r="H13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37" s="52" t="str">
        <f>IF(_xlfn.IFNA(INDEX(Spec_Master_List_tbl[CEC_RPS_ID],MATCH(Registration_Tbl[[#This Row],[Facility_Unit_ARB_ID]],Spec_Master_List_tbl[ARB_ID],0)),"")=0,"",_xlfn.IFNA(INDEX(Spec_Master_List_tbl[CEC_RPS_ID],MATCH(Registration_Tbl[[#This Row],[Facility_Unit_ARB_ID]],Spec_Master_List_tbl[ARB_ID],0)),""))</f>
        <v/>
      </c>
      <c r="J137" s="83"/>
      <c r="K137" s="56"/>
      <c r="L137" s="57"/>
      <c r="M13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37" s="63"/>
      <c r="O137" s="59"/>
      <c r="P137" s="57"/>
      <c r="Q137" s="57"/>
      <c r="R137" s="58"/>
      <c r="S13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37" s="70"/>
      <c r="U137" s="70"/>
      <c r="V137" s="70"/>
      <c r="W137" s="56"/>
      <c r="X137" s="57"/>
      <c r="Y137" s="57"/>
      <c r="Z137" s="56"/>
      <c r="AA137" s="57"/>
      <c r="AB137" s="56"/>
      <c r="AC137" s="57"/>
    </row>
    <row r="138" spans="1:29" ht="16" thickBot="1" x14ac:dyDescent="0.4">
      <c r="A138" s="50" t="str">
        <f>IF(ISBLANK(Registration_Tbl[[#This Row],[Facility_Unit_Name]]),"",'EPE Information'!$C$9)</f>
        <v/>
      </c>
      <c r="B138" s="51"/>
      <c r="C138" s="71" t="str">
        <f>_xlfn.IFNA(INDEX(Spec_Master_List_tbl[ARB_ID],MATCH(Registration_Tbl[[#This Row],[Facility_Unit_Name]],Spec_Master_List_tbl[Specified_Import_Name],0)),"")</f>
        <v/>
      </c>
      <c r="D138" s="52" t="str">
        <f>IF(_xlfn.IFNA(INDEX(Spec_Master_List_tbl[Primary Fuel],MATCH(Registration_Tbl[[#This Row],[Facility_Unit_ARB_ID]],Spec_Master_List_tbl[ARB_ID],0)),"")=0,"",_xlfn.IFNA(INDEX(Spec_Master_List_tbl[Primary Fuel],MATCH(Registration_Tbl[[#This Row],[Facility_Unit_ARB_ID]],Spec_Master_List_tbl[ARB_ID],0)),""))</f>
        <v/>
      </c>
      <c r="E138" s="84" t="str">
        <f>IF(_xlfn.IFNA(INDEX(Spec_Master_List_tbl[Cogen],MATCH(Registration_Tbl[[#This Row],[Facility_Unit_ARB_ID]],Spec_Master_List_tbl[ARB_ID],0)),"")=0,"",_xlfn.IFNA(INDEX(Spec_Master_List_tbl[Cogen],MATCH(Registration_Tbl[[#This Row],[Facility_Unit_ARB_ID]],Spec_Master_List_tbl[ARB_ID],0)),""))</f>
        <v/>
      </c>
      <c r="F138" s="72"/>
      <c r="G138" s="52" t="str">
        <f>IF(_xlfn.IFNA(INDEX(Spec_Master_List_tbl[USEPA_GHG_ID],MATCH(Registration_Tbl[[#This Row],[Facility_Unit_ARB_ID]],Spec_Master_List_tbl[ARB_ID],0)),"")=0,"",_xlfn.IFNA(INDEX(Spec_Master_List_tbl[USEPA_GHG_ID],MATCH(Registration_Tbl[[#This Row],[Facility_Unit_ARB_ID]],Spec_Master_List_tbl[ARB_ID],0)),""))</f>
        <v/>
      </c>
      <c r="H13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38" s="52" t="str">
        <f>IF(_xlfn.IFNA(INDEX(Spec_Master_List_tbl[CEC_RPS_ID],MATCH(Registration_Tbl[[#This Row],[Facility_Unit_ARB_ID]],Spec_Master_List_tbl[ARB_ID],0)),"")=0,"",_xlfn.IFNA(INDEX(Spec_Master_List_tbl[CEC_RPS_ID],MATCH(Registration_Tbl[[#This Row],[Facility_Unit_ARB_ID]],Spec_Master_List_tbl[ARB_ID],0)),""))</f>
        <v/>
      </c>
      <c r="J138" s="83"/>
      <c r="K138" s="56"/>
      <c r="L138" s="57"/>
      <c r="M13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38" s="63"/>
      <c r="O138" s="59"/>
      <c r="P138" s="57"/>
      <c r="Q138" s="57"/>
      <c r="R138" s="58"/>
      <c r="S13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38" s="70"/>
      <c r="U138" s="70"/>
      <c r="V138" s="70"/>
      <c r="W138" s="56"/>
      <c r="X138" s="57"/>
      <c r="Y138" s="57"/>
      <c r="Z138" s="56"/>
      <c r="AA138" s="57"/>
      <c r="AB138" s="56"/>
      <c r="AC138" s="57"/>
    </row>
    <row r="139" spans="1:29" ht="16" thickBot="1" x14ac:dyDescent="0.4">
      <c r="A139" s="50" t="str">
        <f>IF(ISBLANK(Registration_Tbl[[#This Row],[Facility_Unit_Name]]),"",'EPE Information'!$C$9)</f>
        <v/>
      </c>
      <c r="B139" s="51"/>
      <c r="C139" s="71" t="str">
        <f>_xlfn.IFNA(INDEX(Spec_Master_List_tbl[ARB_ID],MATCH(Registration_Tbl[[#This Row],[Facility_Unit_Name]],Spec_Master_List_tbl[Specified_Import_Name],0)),"")</f>
        <v/>
      </c>
      <c r="D139" s="52" t="str">
        <f>IF(_xlfn.IFNA(INDEX(Spec_Master_List_tbl[Primary Fuel],MATCH(Registration_Tbl[[#This Row],[Facility_Unit_ARB_ID]],Spec_Master_List_tbl[ARB_ID],0)),"")=0,"",_xlfn.IFNA(INDEX(Spec_Master_List_tbl[Primary Fuel],MATCH(Registration_Tbl[[#This Row],[Facility_Unit_ARB_ID]],Spec_Master_List_tbl[ARB_ID],0)),""))</f>
        <v/>
      </c>
      <c r="E139" s="84" t="str">
        <f>IF(_xlfn.IFNA(INDEX(Spec_Master_List_tbl[Cogen],MATCH(Registration_Tbl[[#This Row],[Facility_Unit_ARB_ID]],Spec_Master_List_tbl[ARB_ID],0)),"")=0,"",_xlfn.IFNA(INDEX(Spec_Master_List_tbl[Cogen],MATCH(Registration_Tbl[[#This Row],[Facility_Unit_ARB_ID]],Spec_Master_List_tbl[ARB_ID],0)),""))</f>
        <v/>
      </c>
      <c r="F139" s="72"/>
      <c r="G139" s="52" t="str">
        <f>IF(_xlfn.IFNA(INDEX(Spec_Master_List_tbl[USEPA_GHG_ID],MATCH(Registration_Tbl[[#This Row],[Facility_Unit_ARB_ID]],Spec_Master_List_tbl[ARB_ID],0)),"")=0,"",_xlfn.IFNA(INDEX(Spec_Master_List_tbl[USEPA_GHG_ID],MATCH(Registration_Tbl[[#This Row],[Facility_Unit_ARB_ID]],Spec_Master_List_tbl[ARB_ID],0)),""))</f>
        <v/>
      </c>
      <c r="H13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39" s="52" t="str">
        <f>IF(_xlfn.IFNA(INDEX(Spec_Master_List_tbl[CEC_RPS_ID],MATCH(Registration_Tbl[[#This Row],[Facility_Unit_ARB_ID]],Spec_Master_List_tbl[ARB_ID],0)),"")=0,"",_xlfn.IFNA(INDEX(Spec_Master_List_tbl[CEC_RPS_ID],MATCH(Registration_Tbl[[#This Row],[Facility_Unit_ARB_ID]],Spec_Master_List_tbl[ARB_ID],0)),""))</f>
        <v/>
      </c>
      <c r="J139" s="83"/>
      <c r="K139" s="56"/>
      <c r="L139" s="57"/>
      <c r="M13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39" s="63"/>
      <c r="O139" s="59"/>
      <c r="P139" s="57"/>
      <c r="Q139" s="57"/>
      <c r="R139" s="58"/>
      <c r="S13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39" s="70"/>
      <c r="U139" s="70"/>
      <c r="V139" s="70"/>
      <c r="W139" s="56"/>
      <c r="X139" s="57"/>
      <c r="Y139" s="57"/>
      <c r="Z139" s="56"/>
      <c r="AA139" s="57"/>
      <c r="AB139" s="56"/>
      <c r="AC139" s="57"/>
    </row>
    <row r="140" spans="1:29" ht="16" thickBot="1" x14ac:dyDescent="0.4">
      <c r="A140" s="50" t="str">
        <f>IF(ISBLANK(Registration_Tbl[[#This Row],[Facility_Unit_Name]]),"",'EPE Information'!$C$9)</f>
        <v/>
      </c>
      <c r="B140" s="51"/>
      <c r="C140" s="71" t="str">
        <f>_xlfn.IFNA(INDEX(Spec_Master_List_tbl[ARB_ID],MATCH(Registration_Tbl[[#This Row],[Facility_Unit_Name]],Spec_Master_List_tbl[Specified_Import_Name],0)),"")</f>
        <v/>
      </c>
      <c r="D140" s="52" t="str">
        <f>IF(_xlfn.IFNA(INDEX(Spec_Master_List_tbl[Primary Fuel],MATCH(Registration_Tbl[[#This Row],[Facility_Unit_ARB_ID]],Spec_Master_List_tbl[ARB_ID],0)),"")=0,"",_xlfn.IFNA(INDEX(Spec_Master_List_tbl[Primary Fuel],MATCH(Registration_Tbl[[#This Row],[Facility_Unit_ARB_ID]],Spec_Master_List_tbl[ARB_ID],0)),""))</f>
        <v/>
      </c>
      <c r="E140" s="84" t="str">
        <f>IF(_xlfn.IFNA(INDEX(Spec_Master_List_tbl[Cogen],MATCH(Registration_Tbl[[#This Row],[Facility_Unit_ARB_ID]],Spec_Master_List_tbl[ARB_ID],0)),"")=0,"",_xlfn.IFNA(INDEX(Spec_Master_List_tbl[Cogen],MATCH(Registration_Tbl[[#This Row],[Facility_Unit_ARB_ID]],Spec_Master_List_tbl[ARB_ID],0)),""))</f>
        <v/>
      </c>
      <c r="F140" s="72"/>
      <c r="G140" s="52" t="str">
        <f>IF(_xlfn.IFNA(INDEX(Spec_Master_List_tbl[USEPA_GHG_ID],MATCH(Registration_Tbl[[#This Row],[Facility_Unit_ARB_ID]],Spec_Master_List_tbl[ARB_ID],0)),"")=0,"",_xlfn.IFNA(INDEX(Spec_Master_List_tbl[USEPA_GHG_ID],MATCH(Registration_Tbl[[#This Row],[Facility_Unit_ARB_ID]],Spec_Master_List_tbl[ARB_ID],0)),""))</f>
        <v/>
      </c>
      <c r="H14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40" s="52" t="str">
        <f>IF(_xlfn.IFNA(INDEX(Spec_Master_List_tbl[CEC_RPS_ID],MATCH(Registration_Tbl[[#This Row],[Facility_Unit_ARB_ID]],Spec_Master_List_tbl[ARB_ID],0)),"")=0,"",_xlfn.IFNA(INDEX(Spec_Master_List_tbl[CEC_RPS_ID],MATCH(Registration_Tbl[[#This Row],[Facility_Unit_ARB_ID]],Spec_Master_List_tbl[ARB_ID],0)),""))</f>
        <v/>
      </c>
      <c r="J140" s="83"/>
      <c r="K140" s="56"/>
      <c r="L140" s="57"/>
      <c r="M14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40" s="63"/>
      <c r="O140" s="59"/>
      <c r="P140" s="57"/>
      <c r="Q140" s="57"/>
      <c r="R140" s="58"/>
      <c r="S14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40" s="70"/>
      <c r="U140" s="70"/>
      <c r="V140" s="70"/>
      <c r="W140" s="56"/>
      <c r="X140" s="57"/>
      <c r="Y140" s="57"/>
      <c r="Z140" s="56"/>
      <c r="AA140" s="57"/>
      <c r="AB140" s="56"/>
      <c r="AC140" s="57"/>
    </row>
    <row r="141" spans="1:29" ht="16" thickBot="1" x14ac:dyDescent="0.4">
      <c r="A141" s="50" t="str">
        <f>IF(ISBLANK(Registration_Tbl[[#This Row],[Facility_Unit_Name]]),"",'EPE Information'!$C$9)</f>
        <v/>
      </c>
      <c r="B141" s="51"/>
      <c r="C141" s="71" t="str">
        <f>_xlfn.IFNA(INDEX(Spec_Master_List_tbl[ARB_ID],MATCH(Registration_Tbl[[#This Row],[Facility_Unit_Name]],Spec_Master_List_tbl[Specified_Import_Name],0)),"")</f>
        <v/>
      </c>
      <c r="D141" s="52" t="str">
        <f>IF(_xlfn.IFNA(INDEX(Spec_Master_List_tbl[Primary Fuel],MATCH(Registration_Tbl[[#This Row],[Facility_Unit_ARB_ID]],Spec_Master_List_tbl[ARB_ID],0)),"")=0,"",_xlfn.IFNA(INDEX(Spec_Master_List_tbl[Primary Fuel],MATCH(Registration_Tbl[[#This Row],[Facility_Unit_ARB_ID]],Spec_Master_List_tbl[ARB_ID],0)),""))</f>
        <v/>
      </c>
      <c r="E141" s="84" t="str">
        <f>IF(_xlfn.IFNA(INDEX(Spec_Master_List_tbl[Cogen],MATCH(Registration_Tbl[[#This Row],[Facility_Unit_ARB_ID]],Spec_Master_List_tbl[ARB_ID],0)),"")=0,"",_xlfn.IFNA(INDEX(Spec_Master_List_tbl[Cogen],MATCH(Registration_Tbl[[#This Row],[Facility_Unit_ARB_ID]],Spec_Master_List_tbl[ARB_ID],0)),""))</f>
        <v/>
      </c>
      <c r="F141" s="72"/>
      <c r="G141" s="52" t="str">
        <f>IF(_xlfn.IFNA(INDEX(Spec_Master_List_tbl[USEPA_GHG_ID],MATCH(Registration_Tbl[[#This Row],[Facility_Unit_ARB_ID]],Spec_Master_List_tbl[ARB_ID],0)),"")=0,"",_xlfn.IFNA(INDEX(Spec_Master_List_tbl[USEPA_GHG_ID],MATCH(Registration_Tbl[[#This Row],[Facility_Unit_ARB_ID]],Spec_Master_List_tbl[ARB_ID],0)),""))</f>
        <v/>
      </c>
      <c r="H14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41" s="52" t="str">
        <f>IF(_xlfn.IFNA(INDEX(Spec_Master_List_tbl[CEC_RPS_ID],MATCH(Registration_Tbl[[#This Row],[Facility_Unit_ARB_ID]],Spec_Master_List_tbl[ARB_ID],0)),"")=0,"",_xlfn.IFNA(INDEX(Spec_Master_List_tbl[CEC_RPS_ID],MATCH(Registration_Tbl[[#This Row],[Facility_Unit_ARB_ID]],Spec_Master_List_tbl[ARB_ID],0)),""))</f>
        <v/>
      </c>
      <c r="J141" s="83"/>
      <c r="K141" s="56"/>
      <c r="L141" s="57"/>
      <c r="M14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41" s="63"/>
      <c r="O141" s="59"/>
      <c r="P141" s="57"/>
      <c r="Q141" s="57"/>
      <c r="R141" s="58"/>
      <c r="S14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41" s="70"/>
      <c r="U141" s="70"/>
      <c r="V141" s="70"/>
      <c r="W141" s="56"/>
      <c r="X141" s="57"/>
      <c r="Y141" s="57"/>
      <c r="Z141" s="56"/>
      <c r="AA141" s="57"/>
      <c r="AB141" s="56"/>
      <c r="AC141" s="57"/>
    </row>
    <row r="142" spans="1:29" ht="16" thickBot="1" x14ac:dyDescent="0.4">
      <c r="A142" s="50" t="str">
        <f>IF(ISBLANK(Registration_Tbl[[#This Row],[Facility_Unit_Name]]),"",'EPE Information'!$C$9)</f>
        <v/>
      </c>
      <c r="B142" s="51"/>
      <c r="C142" s="71" t="str">
        <f>_xlfn.IFNA(INDEX(Spec_Master_List_tbl[ARB_ID],MATCH(Registration_Tbl[[#This Row],[Facility_Unit_Name]],Spec_Master_List_tbl[Specified_Import_Name],0)),"")</f>
        <v/>
      </c>
      <c r="D142" s="52" t="str">
        <f>IF(_xlfn.IFNA(INDEX(Spec_Master_List_tbl[Primary Fuel],MATCH(Registration_Tbl[[#This Row],[Facility_Unit_ARB_ID]],Spec_Master_List_tbl[ARB_ID],0)),"")=0,"",_xlfn.IFNA(INDEX(Spec_Master_List_tbl[Primary Fuel],MATCH(Registration_Tbl[[#This Row],[Facility_Unit_ARB_ID]],Spec_Master_List_tbl[ARB_ID],0)),""))</f>
        <v/>
      </c>
      <c r="E142" s="84" t="str">
        <f>IF(_xlfn.IFNA(INDEX(Spec_Master_List_tbl[Cogen],MATCH(Registration_Tbl[[#This Row],[Facility_Unit_ARB_ID]],Spec_Master_List_tbl[ARB_ID],0)),"")=0,"",_xlfn.IFNA(INDEX(Spec_Master_List_tbl[Cogen],MATCH(Registration_Tbl[[#This Row],[Facility_Unit_ARB_ID]],Spec_Master_List_tbl[ARB_ID],0)),""))</f>
        <v/>
      </c>
      <c r="F142" s="72"/>
      <c r="G142" s="52" t="str">
        <f>IF(_xlfn.IFNA(INDEX(Spec_Master_List_tbl[USEPA_GHG_ID],MATCH(Registration_Tbl[[#This Row],[Facility_Unit_ARB_ID]],Spec_Master_List_tbl[ARB_ID],0)),"")=0,"",_xlfn.IFNA(INDEX(Spec_Master_List_tbl[USEPA_GHG_ID],MATCH(Registration_Tbl[[#This Row],[Facility_Unit_ARB_ID]],Spec_Master_List_tbl[ARB_ID],0)),""))</f>
        <v/>
      </c>
      <c r="H14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42" s="52" t="str">
        <f>IF(_xlfn.IFNA(INDEX(Spec_Master_List_tbl[CEC_RPS_ID],MATCH(Registration_Tbl[[#This Row],[Facility_Unit_ARB_ID]],Spec_Master_List_tbl[ARB_ID],0)),"")=0,"",_xlfn.IFNA(INDEX(Spec_Master_List_tbl[CEC_RPS_ID],MATCH(Registration_Tbl[[#This Row],[Facility_Unit_ARB_ID]],Spec_Master_List_tbl[ARB_ID],0)),""))</f>
        <v/>
      </c>
      <c r="J142" s="83"/>
      <c r="K142" s="56"/>
      <c r="L142" s="57"/>
      <c r="M14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42" s="63"/>
      <c r="O142" s="59"/>
      <c r="P142" s="57"/>
      <c r="Q142" s="57"/>
      <c r="R142" s="58"/>
      <c r="S14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42" s="70"/>
      <c r="U142" s="70"/>
      <c r="V142" s="70"/>
      <c r="W142" s="56"/>
      <c r="X142" s="57"/>
      <c r="Y142" s="57"/>
      <c r="Z142" s="56"/>
      <c r="AA142" s="57"/>
      <c r="AB142" s="56"/>
      <c r="AC142" s="57"/>
    </row>
    <row r="143" spans="1:29" ht="16" thickBot="1" x14ac:dyDescent="0.4">
      <c r="A143" s="50" t="str">
        <f>IF(ISBLANK(Registration_Tbl[[#This Row],[Facility_Unit_Name]]),"",'EPE Information'!$C$9)</f>
        <v/>
      </c>
      <c r="B143" s="51"/>
      <c r="C143" s="71" t="str">
        <f>_xlfn.IFNA(INDEX(Spec_Master_List_tbl[ARB_ID],MATCH(Registration_Tbl[[#This Row],[Facility_Unit_Name]],Spec_Master_List_tbl[Specified_Import_Name],0)),"")</f>
        <v/>
      </c>
      <c r="D143" s="52" t="str">
        <f>IF(_xlfn.IFNA(INDEX(Spec_Master_List_tbl[Primary Fuel],MATCH(Registration_Tbl[[#This Row],[Facility_Unit_ARB_ID]],Spec_Master_List_tbl[ARB_ID],0)),"")=0,"",_xlfn.IFNA(INDEX(Spec_Master_List_tbl[Primary Fuel],MATCH(Registration_Tbl[[#This Row],[Facility_Unit_ARB_ID]],Spec_Master_List_tbl[ARB_ID],0)),""))</f>
        <v/>
      </c>
      <c r="E143" s="84" t="str">
        <f>IF(_xlfn.IFNA(INDEX(Spec_Master_List_tbl[Cogen],MATCH(Registration_Tbl[[#This Row],[Facility_Unit_ARB_ID]],Spec_Master_List_tbl[ARB_ID],0)),"")=0,"",_xlfn.IFNA(INDEX(Spec_Master_List_tbl[Cogen],MATCH(Registration_Tbl[[#This Row],[Facility_Unit_ARB_ID]],Spec_Master_List_tbl[ARB_ID],0)),""))</f>
        <v/>
      </c>
      <c r="F143" s="72"/>
      <c r="G143" s="52" t="str">
        <f>IF(_xlfn.IFNA(INDEX(Spec_Master_List_tbl[USEPA_GHG_ID],MATCH(Registration_Tbl[[#This Row],[Facility_Unit_ARB_ID]],Spec_Master_List_tbl[ARB_ID],0)),"")=0,"",_xlfn.IFNA(INDEX(Spec_Master_List_tbl[USEPA_GHG_ID],MATCH(Registration_Tbl[[#This Row],[Facility_Unit_ARB_ID]],Spec_Master_List_tbl[ARB_ID],0)),""))</f>
        <v/>
      </c>
      <c r="H14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43" s="52" t="str">
        <f>IF(_xlfn.IFNA(INDEX(Spec_Master_List_tbl[CEC_RPS_ID],MATCH(Registration_Tbl[[#This Row],[Facility_Unit_ARB_ID]],Spec_Master_List_tbl[ARB_ID],0)),"")=0,"",_xlfn.IFNA(INDEX(Spec_Master_List_tbl[CEC_RPS_ID],MATCH(Registration_Tbl[[#This Row],[Facility_Unit_ARB_ID]],Spec_Master_List_tbl[ARB_ID],0)),""))</f>
        <v/>
      </c>
      <c r="J143" s="83"/>
      <c r="K143" s="56"/>
      <c r="L143" s="57"/>
      <c r="M14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43" s="63"/>
      <c r="O143" s="59"/>
      <c r="P143" s="57"/>
      <c r="Q143" s="57"/>
      <c r="R143" s="58"/>
      <c r="S14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43" s="70"/>
      <c r="U143" s="70"/>
      <c r="V143" s="70"/>
      <c r="W143" s="56"/>
      <c r="X143" s="57"/>
      <c r="Y143" s="57"/>
      <c r="Z143" s="56"/>
      <c r="AA143" s="57"/>
      <c r="AB143" s="56"/>
      <c r="AC143" s="57"/>
    </row>
    <row r="144" spans="1:29" ht="16" thickBot="1" x14ac:dyDescent="0.4">
      <c r="A144" s="50" t="str">
        <f>IF(ISBLANK(Registration_Tbl[[#This Row],[Facility_Unit_Name]]),"",'EPE Information'!$C$9)</f>
        <v/>
      </c>
      <c r="B144" s="51"/>
      <c r="C144" s="71" t="str">
        <f>_xlfn.IFNA(INDEX(Spec_Master_List_tbl[ARB_ID],MATCH(Registration_Tbl[[#This Row],[Facility_Unit_Name]],Spec_Master_List_tbl[Specified_Import_Name],0)),"")</f>
        <v/>
      </c>
      <c r="D144" s="52" t="str">
        <f>IF(_xlfn.IFNA(INDEX(Spec_Master_List_tbl[Primary Fuel],MATCH(Registration_Tbl[[#This Row],[Facility_Unit_ARB_ID]],Spec_Master_List_tbl[ARB_ID],0)),"")=0,"",_xlfn.IFNA(INDEX(Spec_Master_List_tbl[Primary Fuel],MATCH(Registration_Tbl[[#This Row],[Facility_Unit_ARB_ID]],Spec_Master_List_tbl[ARB_ID],0)),""))</f>
        <v/>
      </c>
      <c r="E144" s="84" t="str">
        <f>IF(_xlfn.IFNA(INDEX(Spec_Master_List_tbl[Cogen],MATCH(Registration_Tbl[[#This Row],[Facility_Unit_ARB_ID]],Spec_Master_List_tbl[ARB_ID],0)),"")=0,"",_xlfn.IFNA(INDEX(Spec_Master_List_tbl[Cogen],MATCH(Registration_Tbl[[#This Row],[Facility_Unit_ARB_ID]],Spec_Master_List_tbl[ARB_ID],0)),""))</f>
        <v/>
      </c>
      <c r="F144" s="72"/>
      <c r="G144" s="52" t="str">
        <f>IF(_xlfn.IFNA(INDEX(Spec_Master_List_tbl[USEPA_GHG_ID],MATCH(Registration_Tbl[[#This Row],[Facility_Unit_ARB_ID]],Spec_Master_List_tbl[ARB_ID],0)),"")=0,"",_xlfn.IFNA(INDEX(Spec_Master_List_tbl[USEPA_GHG_ID],MATCH(Registration_Tbl[[#This Row],[Facility_Unit_ARB_ID]],Spec_Master_List_tbl[ARB_ID],0)),""))</f>
        <v/>
      </c>
      <c r="H14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44" s="52" t="str">
        <f>IF(_xlfn.IFNA(INDEX(Spec_Master_List_tbl[CEC_RPS_ID],MATCH(Registration_Tbl[[#This Row],[Facility_Unit_ARB_ID]],Spec_Master_List_tbl[ARB_ID],0)),"")=0,"",_xlfn.IFNA(INDEX(Spec_Master_List_tbl[CEC_RPS_ID],MATCH(Registration_Tbl[[#This Row],[Facility_Unit_ARB_ID]],Spec_Master_List_tbl[ARB_ID],0)),""))</f>
        <v/>
      </c>
      <c r="J144" s="83"/>
      <c r="K144" s="56"/>
      <c r="L144" s="57"/>
      <c r="M14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44" s="63"/>
      <c r="O144" s="59"/>
      <c r="P144" s="57"/>
      <c r="Q144" s="57"/>
      <c r="R144" s="58"/>
      <c r="S14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44" s="70"/>
      <c r="U144" s="70"/>
      <c r="V144" s="70"/>
      <c r="W144" s="56"/>
      <c r="X144" s="57"/>
      <c r="Y144" s="57"/>
      <c r="Z144" s="56"/>
      <c r="AA144" s="57"/>
      <c r="AB144" s="56"/>
      <c r="AC144" s="57"/>
    </row>
    <row r="145" spans="1:29" ht="16" thickBot="1" x14ac:dyDescent="0.4">
      <c r="A145" s="50" t="str">
        <f>IF(ISBLANK(Registration_Tbl[[#This Row],[Facility_Unit_Name]]),"",'EPE Information'!$C$9)</f>
        <v/>
      </c>
      <c r="B145" s="51"/>
      <c r="C145" s="71" t="str">
        <f>_xlfn.IFNA(INDEX(Spec_Master_List_tbl[ARB_ID],MATCH(Registration_Tbl[[#This Row],[Facility_Unit_Name]],Spec_Master_List_tbl[Specified_Import_Name],0)),"")</f>
        <v/>
      </c>
      <c r="D145" s="52" t="str">
        <f>IF(_xlfn.IFNA(INDEX(Spec_Master_List_tbl[Primary Fuel],MATCH(Registration_Tbl[[#This Row],[Facility_Unit_ARB_ID]],Spec_Master_List_tbl[ARB_ID],0)),"")=0,"",_xlfn.IFNA(INDEX(Spec_Master_List_tbl[Primary Fuel],MATCH(Registration_Tbl[[#This Row],[Facility_Unit_ARB_ID]],Spec_Master_List_tbl[ARB_ID],0)),""))</f>
        <v/>
      </c>
      <c r="E145" s="84" t="str">
        <f>IF(_xlfn.IFNA(INDEX(Spec_Master_List_tbl[Cogen],MATCH(Registration_Tbl[[#This Row],[Facility_Unit_ARB_ID]],Spec_Master_List_tbl[ARB_ID],0)),"")=0,"",_xlfn.IFNA(INDEX(Spec_Master_List_tbl[Cogen],MATCH(Registration_Tbl[[#This Row],[Facility_Unit_ARB_ID]],Spec_Master_List_tbl[ARB_ID],0)),""))</f>
        <v/>
      </c>
      <c r="F145" s="72"/>
      <c r="G145" s="52" t="str">
        <f>IF(_xlfn.IFNA(INDEX(Spec_Master_List_tbl[USEPA_GHG_ID],MATCH(Registration_Tbl[[#This Row],[Facility_Unit_ARB_ID]],Spec_Master_List_tbl[ARB_ID],0)),"")=0,"",_xlfn.IFNA(INDEX(Spec_Master_List_tbl[USEPA_GHG_ID],MATCH(Registration_Tbl[[#This Row],[Facility_Unit_ARB_ID]],Spec_Master_List_tbl[ARB_ID],0)),""))</f>
        <v/>
      </c>
      <c r="H14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45" s="52" t="str">
        <f>IF(_xlfn.IFNA(INDEX(Spec_Master_List_tbl[CEC_RPS_ID],MATCH(Registration_Tbl[[#This Row],[Facility_Unit_ARB_ID]],Spec_Master_List_tbl[ARB_ID],0)),"")=0,"",_xlfn.IFNA(INDEX(Spec_Master_List_tbl[CEC_RPS_ID],MATCH(Registration_Tbl[[#This Row],[Facility_Unit_ARB_ID]],Spec_Master_List_tbl[ARB_ID],0)),""))</f>
        <v/>
      </c>
      <c r="J145" s="83"/>
      <c r="K145" s="56"/>
      <c r="L145" s="57"/>
      <c r="M14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45" s="63"/>
      <c r="O145" s="59"/>
      <c r="P145" s="57"/>
      <c r="Q145" s="57"/>
      <c r="R145" s="58"/>
      <c r="S14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45" s="70"/>
      <c r="U145" s="70"/>
      <c r="V145" s="70"/>
      <c r="W145" s="56"/>
      <c r="X145" s="57"/>
      <c r="Y145" s="57"/>
      <c r="Z145" s="56"/>
      <c r="AA145" s="57"/>
      <c r="AB145" s="56"/>
      <c r="AC145" s="57"/>
    </row>
    <row r="146" spans="1:29" ht="16" thickBot="1" x14ac:dyDescent="0.4">
      <c r="A146" s="50" t="str">
        <f>IF(ISBLANK(Registration_Tbl[[#This Row],[Facility_Unit_Name]]),"",'EPE Information'!$C$9)</f>
        <v/>
      </c>
      <c r="B146" s="51"/>
      <c r="C146" s="71" t="str">
        <f>_xlfn.IFNA(INDEX(Spec_Master_List_tbl[ARB_ID],MATCH(Registration_Tbl[[#This Row],[Facility_Unit_Name]],Spec_Master_List_tbl[Specified_Import_Name],0)),"")</f>
        <v/>
      </c>
      <c r="D146" s="52" t="str">
        <f>IF(_xlfn.IFNA(INDEX(Spec_Master_List_tbl[Primary Fuel],MATCH(Registration_Tbl[[#This Row],[Facility_Unit_ARB_ID]],Spec_Master_List_tbl[ARB_ID],0)),"")=0,"",_xlfn.IFNA(INDEX(Spec_Master_List_tbl[Primary Fuel],MATCH(Registration_Tbl[[#This Row],[Facility_Unit_ARB_ID]],Spec_Master_List_tbl[ARB_ID],0)),""))</f>
        <v/>
      </c>
      <c r="E146" s="84" t="str">
        <f>IF(_xlfn.IFNA(INDEX(Spec_Master_List_tbl[Cogen],MATCH(Registration_Tbl[[#This Row],[Facility_Unit_ARB_ID]],Spec_Master_List_tbl[ARB_ID],0)),"")=0,"",_xlfn.IFNA(INDEX(Spec_Master_List_tbl[Cogen],MATCH(Registration_Tbl[[#This Row],[Facility_Unit_ARB_ID]],Spec_Master_List_tbl[ARB_ID],0)),""))</f>
        <v/>
      </c>
      <c r="F146" s="72"/>
      <c r="G146" s="52" t="str">
        <f>IF(_xlfn.IFNA(INDEX(Spec_Master_List_tbl[USEPA_GHG_ID],MATCH(Registration_Tbl[[#This Row],[Facility_Unit_ARB_ID]],Spec_Master_List_tbl[ARB_ID],0)),"")=0,"",_xlfn.IFNA(INDEX(Spec_Master_List_tbl[USEPA_GHG_ID],MATCH(Registration_Tbl[[#This Row],[Facility_Unit_ARB_ID]],Spec_Master_List_tbl[ARB_ID],0)),""))</f>
        <v/>
      </c>
      <c r="H14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46" s="52" t="str">
        <f>IF(_xlfn.IFNA(INDEX(Spec_Master_List_tbl[CEC_RPS_ID],MATCH(Registration_Tbl[[#This Row],[Facility_Unit_ARB_ID]],Spec_Master_List_tbl[ARB_ID],0)),"")=0,"",_xlfn.IFNA(INDEX(Spec_Master_List_tbl[CEC_RPS_ID],MATCH(Registration_Tbl[[#This Row],[Facility_Unit_ARB_ID]],Spec_Master_List_tbl[ARB_ID],0)),""))</f>
        <v/>
      </c>
      <c r="J146" s="83"/>
      <c r="K146" s="56"/>
      <c r="L146" s="57"/>
      <c r="M14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46" s="63"/>
      <c r="O146" s="59"/>
      <c r="P146" s="57"/>
      <c r="Q146" s="57"/>
      <c r="R146" s="58"/>
      <c r="S14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46" s="70"/>
      <c r="U146" s="70"/>
      <c r="V146" s="70"/>
      <c r="W146" s="56"/>
      <c r="X146" s="57"/>
      <c r="Y146" s="57"/>
      <c r="Z146" s="56"/>
      <c r="AA146" s="57"/>
      <c r="AB146" s="56"/>
      <c r="AC146" s="57"/>
    </row>
    <row r="147" spans="1:29" ht="16" thickBot="1" x14ac:dyDescent="0.4">
      <c r="A147" s="50" t="str">
        <f>IF(ISBLANK(Registration_Tbl[[#This Row],[Facility_Unit_Name]]),"",'EPE Information'!$C$9)</f>
        <v/>
      </c>
      <c r="B147" s="51"/>
      <c r="C147" s="71" t="str">
        <f>_xlfn.IFNA(INDEX(Spec_Master_List_tbl[ARB_ID],MATCH(Registration_Tbl[[#This Row],[Facility_Unit_Name]],Spec_Master_List_tbl[Specified_Import_Name],0)),"")</f>
        <v/>
      </c>
      <c r="D147" s="52" t="str">
        <f>IF(_xlfn.IFNA(INDEX(Spec_Master_List_tbl[Primary Fuel],MATCH(Registration_Tbl[[#This Row],[Facility_Unit_ARB_ID]],Spec_Master_List_tbl[ARB_ID],0)),"")=0,"",_xlfn.IFNA(INDEX(Spec_Master_List_tbl[Primary Fuel],MATCH(Registration_Tbl[[#This Row],[Facility_Unit_ARB_ID]],Spec_Master_List_tbl[ARB_ID],0)),""))</f>
        <v/>
      </c>
      <c r="E147" s="84" t="str">
        <f>IF(_xlfn.IFNA(INDEX(Spec_Master_List_tbl[Cogen],MATCH(Registration_Tbl[[#This Row],[Facility_Unit_ARB_ID]],Spec_Master_List_tbl[ARB_ID],0)),"")=0,"",_xlfn.IFNA(INDEX(Spec_Master_List_tbl[Cogen],MATCH(Registration_Tbl[[#This Row],[Facility_Unit_ARB_ID]],Spec_Master_List_tbl[ARB_ID],0)),""))</f>
        <v/>
      </c>
      <c r="F147" s="72"/>
      <c r="G147" s="52" t="str">
        <f>IF(_xlfn.IFNA(INDEX(Spec_Master_List_tbl[USEPA_GHG_ID],MATCH(Registration_Tbl[[#This Row],[Facility_Unit_ARB_ID]],Spec_Master_List_tbl[ARB_ID],0)),"")=0,"",_xlfn.IFNA(INDEX(Spec_Master_List_tbl[USEPA_GHG_ID],MATCH(Registration_Tbl[[#This Row],[Facility_Unit_ARB_ID]],Spec_Master_List_tbl[ARB_ID],0)),""))</f>
        <v/>
      </c>
      <c r="H14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47" s="52" t="str">
        <f>IF(_xlfn.IFNA(INDEX(Spec_Master_List_tbl[CEC_RPS_ID],MATCH(Registration_Tbl[[#This Row],[Facility_Unit_ARB_ID]],Spec_Master_List_tbl[ARB_ID],0)),"")=0,"",_xlfn.IFNA(INDEX(Spec_Master_List_tbl[CEC_RPS_ID],MATCH(Registration_Tbl[[#This Row],[Facility_Unit_ARB_ID]],Spec_Master_List_tbl[ARB_ID],0)),""))</f>
        <v/>
      </c>
      <c r="J147" s="83"/>
      <c r="K147" s="56"/>
      <c r="L147" s="57"/>
      <c r="M14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47" s="63"/>
      <c r="O147" s="59"/>
      <c r="P147" s="57"/>
      <c r="Q147" s="57"/>
      <c r="R147" s="58"/>
      <c r="S14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47" s="70"/>
      <c r="U147" s="70"/>
      <c r="V147" s="70"/>
      <c r="W147" s="56"/>
      <c r="X147" s="57"/>
      <c r="Y147" s="57"/>
      <c r="Z147" s="56"/>
      <c r="AA147" s="57"/>
      <c r="AB147" s="56"/>
      <c r="AC147" s="57"/>
    </row>
    <row r="148" spans="1:29" ht="16" thickBot="1" x14ac:dyDescent="0.4">
      <c r="A148" s="50" t="str">
        <f>IF(ISBLANK(Registration_Tbl[[#This Row],[Facility_Unit_Name]]),"",'EPE Information'!$C$9)</f>
        <v/>
      </c>
      <c r="B148" s="51"/>
      <c r="C148" s="71" t="str">
        <f>_xlfn.IFNA(INDEX(Spec_Master_List_tbl[ARB_ID],MATCH(Registration_Tbl[[#This Row],[Facility_Unit_Name]],Spec_Master_List_tbl[Specified_Import_Name],0)),"")</f>
        <v/>
      </c>
      <c r="D148" s="52" t="str">
        <f>IF(_xlfn.IFNA(INDEX(Spec_Master_List_tbl[Primary Fuel],MATCH(Registration_Tbl[[#This Row],[Facility_Unit_ARB_ID]],Spec_Master_List_tbl[ARB_ID],0)),"")=0,"",_xlfn.IFNA(INDEX(Spec_Master_List_tbl[Primary Fuel],MATCH(Registration_Tbl[[#This Row],[Facility_Unit_ARB_ID]],Spec_Master_List_tbl[ARB_ID],0)),""))</f>
        <v/>
      </c>
      <c r="E148" s="84" t="str">
        <f>IF(_xlfn.IFNA(INDEX(Spec_Master_List_tbl[Cogen],MATCH(Registration_Tbl[[#This Row],[Facility_Unit_ARB_ID]],Spec_Master_List_tbl[ARB_ID],0)),"")=0,"",_xlfn.IFNA(INDEX(Spec_Master_List_tbl[Cogen],MATCH(Registration_Tbl[[#This Row],[Facility_Unit_ARB_ID]],Spec_Master_List_tbl[ARB_ID],0)),""))</f>
        <v/>
      </c>
      <c r="F148" s="72"/>
      <c r="G148" s="52" t="str">
        <f>IF(_xlfn.IFNA(INDEX(Spec_Master_List_tbl[USEPA_GHG_ID],MATCH(Registration_Tbl[[#This Row],[Facility_Unit_ARB_ID]],Spec_Master_List_tbl[ARB_ID],0)),"")=0,"",_xlfn.IFNA(INDEX(Spec_Master_List_tbl[USEPA_GHG_ID],MATCH(Registration_Tbl[[#This Row],[Facility_Unit_ARB_ID]],Spec_Master_List_tbl[ARB_ID],0)),""))</f>
        <v/>
      </c>
      <c r="H14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48" s="52" t="str">
        <f>IF(_xlfn.IFNA(INDEX(Spec_Master_List_tbl[CEC_RPS_ID],MATCH(Registration_Tbl[[#This Row],[Facility_Unit_ARB_ID]],Spec_Master_List_tbl[ARB_ID],0)),"")=0,"",_xlfn.IFNA(INDEX(Spec_Master_List_tbl[CEC_RPS_ID],MATCH(Registration_Tbl[[#This Row],[Facility_Unit_ARB_ID]],Spec_Master_List_tbl[ARB_ID],0)),""))</f>
        <v/>
      </c>
      <c r="J148" s="83"/>
      <c r="K148" s="56"/>
      <c r="L148" s="57"/>
      <c r="M14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48" s="63"/>
      <c r="O148" s="59"/>
      <c r="P148" s="57"/>
      <c r="Q148" s="57"/>
      <c r="R148" s="58"/>
      <c r="S14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48" s="70"/>
      <c r="U148" s="70"/>
      <c r="V148" s="70"/>
      <c r="W148" s="56"/>
      <c r="X148" s="57"/>
      <c r="Y148" s="57"/>
      <c r="Z148" s="56"/>
      <c r="AA148" s="57"/>
      <c r="AB148" s="56"/>
      <c r="AC148" s="57"/>
    </row>
    <row r="149" spans="1:29" ht="16" thickBot="1" x14ac:dyDescent="0.4">
      <c r="A149" s="50" t="str">
        <f>IF(ISBLANK(Registration_Tbl[[#This Row],[Facility_Unit_Name]]),"",'EPE Information'!$C$9)</f>
        <v/>
      </c>
      <c r="B149" s="51"/>
      <c r="C149" s="71" t="str">
        <f>_xlfn.IFNA(INDEX(Spec_Master_List_tbl[ARB_ID],MATCH(Registration_Tbl[[#This Row],[Facility_Unit_Name]],Spec_Master_List_tbl[Specified_Import_Name],0)),"")</f>
        <v/>
      </c>
      <c r="D149" s="52" t="str">
        <f>IF(_xlfn.IFNA(INDEX(Spec_Master_List_tbl[Primary Fuel],MATCH(Registration_Tbl[[#This Row],[Facility_Unit_ARB_ID]],Spec_Master_List_tbl[ARB_ID],0)),"")=0,"",_xlfn.IFNA(INDEX(Spec_Master_List_tbl[Primary Fuel],MATCH(Registration_Tbl[[#This Row],[Facility_Unit_ARB_ID]],Spec_Master_List_tbl[ARB_ID],0)),""))</f>
        <v/>
      </c>
      <c r="E149" s="84" t="str">
        <f>IF(_xlfn.IFNA(INDEX(Spec_Master_List_tbl[Cogen],MATCH(Registration_Tbl[[#This Row],[Facility_Unit_ARB_ID]],Spec_Master_List_tbl[ARB_ID],0)),"")=0,"",_xlfn.IFNA(INDEX(Spec_Master_List_tbl[Cogen],MATCH(Registration_Tbl[[#This Row],[Facility_Unit_ARB_ID]],Spec_Master_List_tbl[ARB_ID],0)),""))</f>
        <v/>
      </c>
      <c r="F149" s="72"/>
      <c r="G149" s="52" t="str">
        <f>IF(_xlfn.IFNA(INDEX(Spec_Master_List_tbl[USEPA_GHG_ID],MATCH(Registration_Tbl[[#This Row],[Facility_Unit_ARB_ID]],Spec_Master_List_tbl[ARB_ID],0)),"")=0,"",_xlfn.IFNA(INDEX(Spec_Master_List_tbl[USEPA_GHG_ID],MATCH(Registration_Tbl[[#This Row],[Facility_Unit_ARB_ID]],Spec_Master_List_tbl[ARB_ID],0)),""))</f>
        <v/>
      </c>
      <c r="H14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49" s="52" t="str">
        <f>IF(_xlfn.IFNA(INDEX(Spec_Master_List_tbl[CEC_RPS_ID],MATCH(Registration_Tbl[[#This Row],[Facility_Unit_ARB_ID]],Spec_Master_List_tbl[ARB_ID],0)),"")=0,"",_xlfn.IFNA(INDEX(Spec_Master_List_tbl[CEC_RPS_ID],MATCH(Registration_Tbl[[#This Row],[Facility_Unit_ARB_ID]],Spec_Master_List_tbl[ARB_ID],0)),""))</f>
        <v/>
      </c>
      <c r="J149" s="83"/>
      <c r="K149" s="56"/>
      <c r="L149" s="57"/>
      <c r="M14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49" s="63"/>
      <c r="O149" s="59"/>
      <c r="P149" s="57"/>
      <c r="Q149" s="57"/>
      <c r="R149" s="58"/>
      <c r="S14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49" s="70"/>
      <c r="U149" s="70"/>
      <c r="V149" s="70"/>
      <c r="W149" s="56"/>
      <c r="X149" s="57"/>
      <c r="Y149" s="57"/>
      <c r="Z149" s="56"/>
      <c r="AA149" s="57"/>
      <c r="AB149" s="56"/>
      <c r="AC149" s="57"/>
    </row>
    <row r="150" spans="1:29" ht="16" thickBot="1" x14ac:dyDescent="0.4">
      <c r="A150" s="50" t="str">
        <f>IF(ISBLANK(Registration_Tbl[[#This Row],[Facility_Unit_Name]]),"",'EPE Information'!$C$9)</f>
        <v/>
      </c>
      <c r="B150" s="51"/>
      <c r="C150" s="71" t="str">
        <f>_xlfn.IFNA(INDEX(Spec_Master_List_tbl[ARB_ID],MATCH(Registration_Tbl[[#This Row],[Facility_Unit_Name]],Spec_Master_List_tbl[Specified_Import_Name],0)),"")</f>
        <v/>
      </c>
      <c r="D150" s="52" t="str">
        <f>IF(_xlfn.IFNA(INDEX(Spec_Master_List_tbl[Primary Fuel],MATCH(Registration_Tbl[[#This Row],[Facility_Unit_ARB_ID]],Spec_Master_List_tbl[ARB_ID],0)),"")=0,"",_xlfn.IFNA(INDEX(Spec_Master_List_tbl[Primary Fuel],MATCH(Registration_Tbl[[#This Row],[Facility_Unit_ARB_ID]],Spec_Master_List_tbl[ARB_ID],0)),""))</f>
        <v/>
      </c>
      <c r="E150" s="84" t="str">
        <f>IF(_xlfn.IFNA(INDEX(Spec_Master_List_tbl[Cogen],MATCH(Registration_Tbl[[#This Row],[Facility_Unit_ARB_ID]],Spec_Master_List_tbl[ARB_ID],0)),"")=0,"",_xlfn.IFNA(INDEX(Spec_Master_List_tbl[Cogen],MATCH(Registration_Tbl[[#This Row],[Facility_Unit_ARB_ID]],Spec_Master_List_tbl[ARB_ID],0)),""))</f>
        <v/>
      </c>
      <c r="F150" s="72"/>
      <c r="G150" s="52" t="str">
        <f>IF(_xlfn.IFNA(INDEX(Spec_Master_List_tbl[USEPA_GHG_ID],MATCH(Registration_Tbl[[#This Row],[Facility_Unit_ARB_ID]],Spec_Master_List_tbl[ARB_ID],0)),"")=0,"",_xlfn.IFNA(INDEX(Spec_Master_List_tbl[USEPA_GHG_ID],MATCH(Registration_Tbl[[#This Row],[Facility_Unit_ARB_ID]],Spec_Master_List_tbl[ARB_ID],0)),""))</f>
        <v/>
      </c>
      <c r="H15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50" s="52" t="str">
        <f>IF(_xlfn.IFNA(INDEX(Spec_Master_List_tbl[CEC_RPS_ID],MATCH(Registration_Tbl[[#This Row],[Facility_Unit_ARB_ID]],Spec_Master_List_tbl[ARB_ID],0)),"")=0,"",_xlfn.IFNA(INDEX(Spec_Master_List_tbl[CEC_RPS_ID],MATCH(Registration_Tbl[[#This Row],[Facility_Unit_ARB_ID]],Spec_Master_List_tbl[ARB_ID],0)),""))</f>
        <v/>
      </c>
      <c r="J150" s="83"/>
      <c r="K150" s="56"/>
      <c r="L150" s="57"/>
      <c r="M15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50" s="63"/>
      <c r="O150" s="59"/>
      <c r="P150" s="57"/>
      <c r="Q150" s="57"/>
      <c r="R150" s="58"/>
      <c r="S15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50" s="70"/>
      <c r="U150" s="70"/>
      <c r="V150" s="70"/>
      <c r="W150" s="56"/>
      <c r="X150" s="57"/>
      <c r="Y150" s="57"/>
      <c r="Z150" s="56"/>
      <c r="AA150" s="57"/>
      <c r="AB150" s="56"/>
      <c r="AC150" s="57"/>
    </row>
    <row r="151" spans="1:29" ht="16" thickBot="1" x14ac:dyDescent="0.4">
      <c r="A151" s="50" t="str">
        <f>IF(ISBLANK(Registration_Tbl[[#This Row],[Facility_Unit_Name]]),"",'EPE Information'!$C$9)</f>
        <v/>
      </c>
      <c r="B151" s="51"/>
      <c r="C151" s="71" t="str">
        <f>_xlfn.IFNA(INDEX(Spec_Master_List_tbl[ARB_ID],MATCH(Registration_Tbl[[#This Row],[Facility_Unit_Name]],Spec_Master_List_tbl[Specified_Import_Name],0)),"")</f>
        <v/>
      </c>
      <c r="D151" s="52" t="str">
        <f>IF(_xlfn.IFNA(INDEX(Spec_Master_List_tbl[Primary Fuel],MATCH(Registration_Tbl[[#This Row],[Facility_Unit_ARB_ID]],Spec_Master_List_tbl[ARB_ID],0)),"")=0,"",_xlfn.IFNA(INDEX(Spec_Master_List_tbl[Primary Fuel],MATCH(Registration_Tbl[[#This Row],[Facility_Unit_ARB_ID]],Spec_Master_List_tbl[ARB_ID],0)),""))</f>
        <v/>
      </c>
      <c r="E151" s="84" t="str">
        <f>IF(_xlfn.IFNA(INDEX(Spec_Master_List_tbl[Cogen],MATCH(Registration_Tbl[[#This Row],[Facility_Unit_ARB_ID]],Spec_Master_List_tbl[ARB_ID],0)),"")=0,"",_xlfn.IFNA(INDEX(Spec_Master_List_tbl[Cogen],MATCH(Registration_Tbl[[#This Row],[Facility_Unit_ARB_ID]],Spec_Master_List_tbl[ARB_ID],0)),""))</f>
        <v/>
      </c>
      <c r="F151" s="72"/>
      <c r="G151" s="52" t="str">
        <f>IF(_xlfn.IFNA(INDEX(Spec_Master_List_tbl[USEPA_GHG_ID],MATCH(Registration_Tbl[[#This Row],[Facility_Unit_ARB_ID]],Spec_Master_List_tbl[ARB_ID],0)),"")=0,"",_xlfn.IFNA(INDEX(Spec_Master_List_tbl[USEPA_GHG_ID],MATCH(Registration_Tbl[[#This Row],[Facility_Unit_ARB_ID]],Spec_Master_List_tbl[ARB_ID],0)),""))</f>
        <v/>
      </c>
      <c r="H15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51" s="52" t="str">
        <f>IF(_xlfn.IFNA(INDEX(Spec_Master_List_tbl[CEC_RPS_ID],MATCH(Registration_Tbl[[#This Row],[Facility_Unit_ARB_ID]],Spec_Master_List_tbl[ARB_ID],0)),"")=0,"",_xlfn.IFNA(INDEX(Spec_Master_List_tbl[CEC_RPS_ID],MATCH(Registration_Tbl[[#This Row],[Facility_Unit_ARB_ID]],Spec_Master_List_tbl[ARB_ID],0)),""))</f>
        <v/>
      </c>
      <c r="J151" s="83"/>
      <c r="K151" s="56"/>
      <c r="L151" s="57"/>
      <c r="M15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51" s="63"/>
      <c r="O151" s="59"/>
      <c r="P151" s="57"/>
      <c r="Q151" s="57"/>
      <c r="R151" s="58"/>
      <c r="S15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51" s="70"/>
      <c r="U151" s="70"/>
      <c r="V151" s="70"/>
      <c r="W151" s="56"/>
      <c r="X151" s="57"/>
      <c r="Y151" s="57"/>
      <c r="Z151" s="56"/>
      <c r="AA151" s="57"/>
      <c r="AB151" s="56"/>
      <c r="AC151" s="57"/>
    </row>
    <row r="152" spans="1:29" ht="16" thickBot="1" x14ac:dyDescent="0.4">
      <c r="A152" s="50" t="str">
        <f>IF(ISBLANK(Registration_Tbl[[#This Row],[Facility_Unit_Name]]),"",'EPE Information'!$C$9)</f>
        <v/>
      </c>
      <c r="B152" s="51"/>
      <c r="C152" s="71" t="str">
        <f>_xlfn.IFNA(INDEX(Spec_Master_List_tbl[ARB_ID],MATCH(Registration_Tbl[[#This Row],[Facility_Unit_Name]],Spec_Master_List_tbl[Specified_Import_Name],0)),"")</f>
        <v/>
      </c>
      <c r="D152" s="52" t="str">
        <f>IF(_xlfn.IFNA(INDEX(Spec_Master_List_tbl[Primary Fuel],MATCH(Registration_Tbl[[#This Row],[Facility_Unit_ARB_ID]],Spec_Master_List_tbl[ARB_ID],0)),"")=0,"",_xlfn.IFNA(INDEX(Spec_Master_List_tbl[Primary Fuel],MATCH(Registration_Tbl[[#This Row],[Facility_Unit_ARB_ID]],Spec_Master_List_tbl[ARB_ID],0)),""))</f>
        <v/>
      </c>
      <c r="E152" s="84" t="str">
        <f>IF(_xlfn.IFNA(INDEX(Spec_Master_List_tbl[Cogen],MATCH(Registration_Tbl[[#This Row],[Facility_Unit_ARB_ID]],Spec_Master_List_tbl[ARB_ID],0)),"")=0,"",_xlfn.IFNA(INDEX(Spec_Master_List_tbl[Cogen],MATCH(Registration_Tbl[[#This Row],[Facility_Unit_ARB_ID]],Spec_Master_List_tbl[ARB_ID],0)),""))</f>
        <v/>
      </c>
      <c r="F152" s="72"/>
      <c r="G152" s="52" t="str">
        <f>IF(_xlfn.IFNA(INDEX(Spec_Master_List_tbl[USEPA_GHG_ID],MATCH(Registration_Tbl[[#This Row],[Facility_Unit_ARB_ID]],Spec_Master_List_tbl[ARB_ID],0)),"")=0,"",_xlfn.IFNA(INDEX(Spec_Master_List_tbl[USEPA_GHG_ID],MATCH(Registration_Tbl[[#This Row],[Facility_Unit_ARB_ID]],Spec_Master_List_tbl[ARB_ID],0)),""))</f>
        <v/>
      </c>
      <c r="H15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52" s="52" t="str">
        <f>IF(_xlfn.IFNA(INDEX(Spec_Master_List_tbl[CEC_RPS_ID],MATCH(Registration_Tbl[[#This Row],[Facility_Unit_ARB_ID]],Spec_Master_List_tbl[ARB_ID],0)),"")=0,"",_xlfn.IFNA(INDEX(Spec_Master_List_tbl[CEC_RPS_ID],MATCH(Registration_Tbl[[#This Row],[Facility_Unit_ARB_ID]],Spec_Master_List_tbl[ARB_ID],0)),""))</f>
        <v/>
      </c>
      <c r="J152" s="83"/>
      <c r="K152" s="56"/>
      <c r="L152" s="57"/>
      <c r="M15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52" s="63"/>
      <c r="O152" s="59"/>
      <c r="P152" s="57"/>
      <c r="Q152" s="57"/>
      <c r="R152" s="58"/>
      <c r="S15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52" s="70"/>
      <c r="U152" s="70"/>
      <c r="V152" s="70"/>
      <c r="W152" s="56"/>
      <c r="X152" s="57"/>
      <c r="Y152" s="57"/>
      <c r="Z152" s="56"/>
      <c r="AA152" s="57"/>
      <c r="AB152" s="56"/>
      <c r="AC152" s="57"/>
    </row>
    <row r="153" spans="1:29" ht="16" thickBot="1" x14ac:dyDescent="0.4">
      <c r="A153" s="50" t="str">
        <f>IF(ISBLANK(Registration_Tbl[[#This Row],[Facility_Unit_Name]]),"",'EPE Information'!$C$9)</f>
        <v/>
      </c>
      <c r="B153" s="51"/>
      <c r="C153" s="71" t="str">
        <f>_xlfn.IFNA(INDEX(Spec_Master_List_tbl[ARB_ID],MATCH(Registration_Tbl[[#This Row],[Facility_Unit_Name]],Spec_Master_List_tbl[Specified_Import_Name],0)),"")</f>
        <v/>
      </c>
      <c r="D153" s="52" t="str">
        <f>IF(_xlfn.IFNA(INDEX(Spec_Master_List_tbl[Primary Fuel],MATCH(Registration_Tbl[[#This Row],[Facility_Unit_ARB_ID]],Spec_Master_List_tbl[ARB_ID],0)),"")=0,"",_xlfn.IFNA(INDEX(Spec_Master_List_tbl[Primary Fuel],MATCH(Registration_Tbl[[#This Row],[Facility_Unit_ARB_ID]],Spec_Master_List_tbl[ARB_ID],0)),""))</f>
        <v/>
      </c>
      <c r="E153" s="84" t="str">
        <f>IF(_xlfn.IFNA(INDEX(Spec_Master_List_tbl[Cogen],MATCH(Registration_Tbl[[#This Row],[Facility_Unit_ARB_ID]],Spec_Master_List_tbl[ARB_ID],0)),"")=0,"",_xlfn.IFNA(INDEX(Spec_Master_List_tbl[Cogen],MATCH(Registration_Tbl[[#This Row],[Facility_Unit_ARB_ID]],Spec_Master_List_tbl[ARB_ID],0)),""))</f>
        <v/>
      </c>
      <c r="F153" s="72"/>
      <c r="G153" s="52" t="str">
        <f>IF(_xlfn.IFNA(INDEX(Spec_Master_List_tbl[USEPA_GHG_ID],MATCH(Registration_Tbl[[#This Row],[Facility_Unit_ARB_ID]],Spec_Master_List_tbl[ARB_ID],0)),"")=0,"",_xlfn.IFNA(INDEX(Spec_Master_List_tbl[USEPA_GHG_ID],MATCH(Registration_Tbl[[#This Row],[Facility_Unit_ARB_ID]],Spec_Master_List_tbl[ARB_ID],0)),""))</f>
        <v/>
      </c>
      <c r="H15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53" s="52" t="str">
        <f>IF(_xlfn.IFNA(INDEX(Spec_Master_List_tbl[CEC_RPS_ID],MATCH(Registration_Tbl[[#This Row],[Facility_Unit_ARB_ID]],Spec_Master_List_tbl[ARB_ID],0)),"")=0,"",_xlfn.IFNA(INDEX(Spec_Master_List_tbl[CEC_RPS_ID],MATCH(Registration_Tbl[[#This Row],[Facility_Unit_ARB_ID]],Spec_Master_List_tbl[ARB_ID],0)),""))</f>
        <v/>
      </c>
      <c r="J153" s="83"/>
      <c r="K153" s="56"/>
      <c r="L153" s="57"/>
      <c r="M15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53" s="63"/>
      <c r="O153" s="59"/>
      <c r="P153" s="57"/>
      <c r="Q153" s="57"/>
      <c r="R153" s="58"/>
      <c r="S15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53" s="70"/>
      <c r="U153" s="70"/>
      <c r="V153" s="70"/>
      <c r="W153" s="56"/>
      <c r="X153" s="57"/>
      <c r="Y153" s="57"/>
      <c r="Z153" s="56"/>
      <c r="AA153" s="57"/>
      <c r="AB153" s="56"/>
      <c r="AC153" s="57"/>
    </row>
    <row r="154" spans="1:29" ht="16" thickBot="1" x14ac:dyDescent="0.4">
      <c r="A154" s="50" t="str">
        <f>IF(ISBLANK(Registration_Tbl[[#This Row],[Facility_Unit_Name]]),"",'EPE Information'!$C$9)</f>
        <v/>
      </c>
      <c r="B154" s="51"/>
      <c r="C154" s="71" t="str">
        <f>_xlfn.IFNA(INDEX(Spec_Master_List_tbl[ARB_ID],MATCH(Registration_Tbl[[#This Row],[Facility_Unit_Name]],Spec_Master_List_tbl[Specified_Import_Name],0)),"")</f>
        <v/>
      </c>
      <c r="D154" s="52" t="str">
        <f>IF(_xlfn.IFNA(INDEX(Spec_Master_List_tbl[Primary Fuel],MATCH(Registration_Tbl[[#This Row],[Facility_Unit_ARB_ID]],Spec_Master_List_tbl[ARB_ID],0)),"")=0,"",_xlfn.IFNA(INDEX(Spec_Master_List_tbl[Primary Fuel],MATCH(Registration_Tbl[[#This Row],[Facility_Unit_ARB_ID]],Spec_Master_List_tbl[ARB_ID],0)),""))</f>
        <v/>
      </c>
      <c r="E154" s="84" t="str">
        <f>IF(_xlfn.IFNA(INDEX(Spec_Master_List_tbl[Cogen],MATCH(Registration_Tbl[[#This Row],[Facility_Unit_ARB_ID]],Spec_Master_List_tbl[ARB_ID],0)),"")=0,"",_xlfn.IFNA(INDEX(Spec_Master_List_tbl[Cogen],MATCH(Registration_Tbl[[#This Row],[Facility_Unit_ARB_ID]],Spec_Master_List_tbl[ARB_ID],0)),""))</f>
        <v/>
      </c>
      <c r="F154" s="72"/>
      <c r="G154" s="52" t="str">
        <f>IF(_xlfn.IFNA(INDEX(Spec_Master_List_tbl[USEPA_GHG_ID],MATCH(Registration_Tbl[[#This Row],[Facility_Unit_ARB_ID]],Spec_Master_List_tbl[ARB_ID],0)),"")=0,"",_xlfn.IFNA(INDEX(Spec_Master_List_tbl[USEPA_GHG_ID],MATCH(Registration_Tbl[[#This Row],[Facility_Unit_ARB_ID]],Spec_Master_List_tbl[ARB_ID],0)),""))</f>
        <v/>
      </c>
      <c r="H15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54" s="52" t="str">
        <f>IF(_xlfn.IFNA(INDEX(Spec_Master_List_tbl[CEC_RPS_ID],MATCH(Registration_Tbl[[#This Row],[Facility_Unit_ARB_ID]],Spec_Master_List_tbl[ARB_ID],0)),"")=0,"",_xlfn.IFNA(INDEX(Spec_Master_List_tbl[CEC_RPS_ID],MATCH(Registration_Tbl[[#This Row],[Facility_Unit_ARB_ID]],Spec_Master_List_tbl[ARB_ID],0)),""))</f>
        <v/>
      </c>
      <c r="J154" s="83"/>
      <c r="K154" s="56"/>
      <c r="L154" s="57"/>
      <c r="M15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54" s="63"/>
      <c r="O154" s="59"/>
      <c r="P154" s="57"/>
      <c r="Q154" s="57"/>
      <c r="R154" s="58"/>
      <c r="S15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54" s="70"/>
      <c r="U154" s="70"/>
      <c r="V154" s="70"/>
      <c r="W154" s="56"/>
      <c r="X154" s="57"/>
      <c r="Y154" s="57"/>
      <c r="Z154" s="56"/>
      <c r="AA154" s="57"/>
      <c r="AB154" s="56"/>
      <c r="AC154" s="57"/>
    </row>
    <row r="155" spans="1:29" ht="16" thickBot="1" x14ac:dyDescent="0.4">
      <c r="A155" s="50" t="str">
        <f>IF(ISBLANK(Registration_Tbl[[#This Row],[Facility_Unit_Name]]),"",'EPE Information'!$C$9)</f>
        <v/>
      </c>
      <c r="B155" s="51"/>
      <c r="C155" s="71" t="str">
        <f>_xlfn.IFNA(INDEX(Spec_Master_List_tbl[ARB_ID],MATCH(Registration_Tbl[[#This Row],[Facility_Unit_Name]],Spec_Master_List_tbl[Specified_Import_Name],0)),"")</f>
        <v/>
      </c>
      <c r="D155" s="52" t="str">
        <f>IF(_xlfn.IFNA(INDEX(Spec_Master_List_tbl[Primary Fuel],MATCH(Registration_Tbl[[#This Row],[Facility_Unit_ARB_ID]],Spec_Master_List_tbl[ARB_ID],0)),"")=0,"",_xlfn.IFNA(INDEX(Spec_Master_List_tbl[Primary Fuel],MATCH(Registration_Tbl[[#This Row],[Facility_Unit_ARB_ID]],Spec_Master_List_tbl[ARB_ID],0)),""))</f>
        <v/>
      </c>
      <c r="E155" s="84" t="str">
        <f>IF(_xlfn.IFNA(INDEX(Spec_Master_List_tbl[Cogen],MATCH(Registration_Tbl[[#This Row],[Facility_Unit_ARB_ID]],Spec_Master_List_tbl[ARB_ID],0)),"")=0,"",_xlfn.IFNA(INDEX(Spec_Master_List_tbl[Cogen],MATCH(Registration_Tbl[[#This Row],[Facility_Unit_ARB_ID]],Spec_Master_List_tbl[ARB_ID],0)),""))</f>
        <v/>
      </c>
      <c r="F155" s="72"/>
      <c r="G155" s="52" t="str">
        <f>IF(_xlfn.IFNA(INDEX(Spec_Master_List_tbl[USEPA_GHG_ID],MATCH(Registration_Tbl[[#This Row],[Facility_Unit_ARB_ID]],Spec_Master_List_tbl[ARB_ID],0)),"")=0,"",_xlfn.IFNA(INDEX(Spec_Master_List_tbl[USEPA_GHG_ID],MATCH(Registration_Tbl[[#This Row],[Facility_Unit_ARB_ID]],Spec_Master_List_tbl[ARB_ID],0)),""))</f>
        <v/>
      </c>
      <c r="H15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55" s="52" t="str">
        <f>IF(_xlfn.IFNA(INDEX(Spec_Master_List_tbl[CEC_RPS_ID],MATCH(Registration_Tbl[[#This Row],[Facility_Unit_ARB_ID]],Spec_Master_List_tbl[ARB_ID],0)),"")=0,"",_xlfn.IFNA(INDEX(Spec_Master_List_tbl[CEC_RPS_ID],MATCH(Registration_Tbl[[#This Row],[Facility_Unit_ARB_ID]],Spec_Master_List_tbl[ARB_ID],0)),""))</f>
        <v/>
      </c>
      <c r="J155" s="83"/>
      <c r="K155" s="56"/>
      <c r="L155" s="57"/>
      <c r="M15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55" s="63"/>
      <c r="O155" s="59"/>
      <c r="P155" s="57"/>
      <c r="Q155" s="57"/>
      <c r="R155" s="58"/>
      <c r="S15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55" s="70"/>
      <c r="U155" s="70"/>
      <c r="V155" s="70"/>
      <c r="W155" s="56"/>
      <c r="X155" s="57"/>
      <c r="Y155" s="57"/>
      <c r="Z155" s="56"/>
      <c r="AA155" s="57"/>
      <c r="AB155" s="56"/>
      <c r="AC155" s="57"/>
    </row>
    <row r="156" spans="1:29" ht="16" thickBot="1" x14ac:dyDescent="0.4">
      <c r="A156" s="50" t="str">
        <f>IF(ISBLANK(Registration_Tbl[[#This Row],[Facility_Unit_Name]]),"",'EPE Information'!$C$9)</f>
        <v/>
      </c>
      <c r="B156" s="51"/>
      <c r="C156" s="71" t="str">
        <f>_xlfn.IFNA(INDEX(Spec_Master_List_tbl[ARB_ID],MATCH(Registration_Tbl[[#This Row],[Facility_Unit_Name]],Spec_Master_List_tbl[Specified_Import_Name],0)),"")</f>
        <v/>
      </c>
      <c r="D156" s="52" t="str">
        <f>IF(_xlfn.IFNA(INDEX(Spec_Master_List_tbl[Primary Fuel],MATCH(Registration_Tbl[[#This Row],[Facility_Unit_ARB_ID]],Spec_Master_List_tbl[ARB_ID],0)),"")=0,"",_xlfn.IFNA(INDEX(Spec_Master_List_tbl[Primary Fuel],MATCH(Registration_Tbl[[#This Row],[Facility_Unit_ARB_ID]],Spec_Master_List_tbl[ARB_ID],0)),""))</f>
        <v/>
      </c>
      <c r="E156" s="84" t="str">
        <f>IF(_xlfn.IFNA(INDEX(Spec_Master_List_tbl[Cogen],MATCH(Registration_Tbl[[#This Row],[Facility_Unit_ARB_ID]],Spec_Master_List_tbl[ARB_ID],0)),"")=0,"",_xlfn.IFNA(INDEX(Spec_Master_List_tbl[Cogen],MATCH(Registration_Tbl[[#This Row],[Facility_Unit_ARB_ID]],Spec_Master_List_tbl[ARB_ID],0)),""))</f>
        <v/>
      </c>
      <c r="F156" s="72"/>
      <c r="G156" s="52" t="str">
        <f>IF(_xlfn.IFNA(INDEX(Spec_Master_List_tbl[USEPA_GHG_ID],MATCH(Registration_Tbl[[#This Row],[Facility_Unit_ARB_ID]],Spec_Master_List_tbl[ARB_ID],0)),"")=0,"",_xlfn.IFNA(INDEX(Spec_Master_List_tbl[USEPA_GHG_ID],MATCH(Registration_Tbl[[#This Row],[Facility_Unit_ARB_ID]],Spec_Master_List_tbl[ARB_ID],0)),""))</f>
        <v/>
      </c>
      <c r="H15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56" s="52" t="str">
        <f>IF(_xlfn.IFNA(INDEX(Spec_Master_List_tbl[CEC_RPS_ID],MATCH(Registration_Tbl[[#This Row],[Facility_Unit_ARB_ID]],Spec_Master_List_tbl[ARB_ID],0)),"")=0,"",_xlfn.IFNA(INDEX(Spec_Master_List_tbl[CEC_RPS_ID],MATCH(Registration_Tbl[[#This Row],[Facility_Unit_ARB_ID]],Spec_Master_List_tbl[ARB_ID],0)),""))</f>
        <v/>
      </c>
      <c r="J156" s="83"/>
      <c r="K156" s="56"/>
      <c r="L156" s="57"/>
      <c r="M15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56" s="63"/>
      <c r="O156" s="59"/>
      <c r="P156" s="57"/>
      <c r="Q156" s="57"/>
      <c r="R156" s="58"/>
      <c r="S15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56" s="70"/>
      <c r="U156" s="70"/>
      <c r="V156" s="70"/>
      <c r="W156" s="56"/>
      <c r="X156" s="57"/>
      <c r="Y156" s="57"/>
      <c r="Z156" s="56"/>
      <c r="AA156" s="57"/>
      <c r="AB156" s="56"/>
      <c r="AC156" s="57"/>
    </row>
    <row r="157" spans="1:29" ht="16" thickBot="1" x14ac:dyDescent="0.4">
      <c r="A157" s="50" t="str">
        <f>IF(ISBLANK(Registration_Tbl[[#This Row],[Facility_Unit_Name]]),"",'EPE Information'!$C$9)</f>
        <v/>
      </c>
      <c r="B157" s="51"/>
      <c r="C157" s="71" t="str">
        <f>_xlfn.IFNA(INDEX(Spec_Master_List_tbl[ARB_ID],MATCH(Registration_Tbl[[#This Row],[Facility_Unit_Name]],Spec_Master_List_tbl[Specified_Import_Name],0)),"")</f>
        <v/>
      </c>
      <c r="D157" s="52" t="str">
        <f>IF(_xlfn.IFNA(INDEX(Spec_Master_List_tbl[Primary Fuel],MATCH(Registration_Tbl[[#This Row],[Facility_Unit_ARB_ID]],Spec_Master_List_tbl[ARB_ID],0)),"")=0,"",_xlfn.IFNA(INDEX(Spec_Master_List_tbl[Primary Fuel],MATCH(Registration_Tbl[[#This Row],[Facility_Unit_ARB_ID]],Spec_Master_List_tbl[ARB_ID],0)),""))</f>
        <v/>
      </c>
      <c r="E157" s="84" t="str">
        <f>IF(_xlfn.IFNA(INDEX(Spec_Master_List_tbl[Cogen],MATCH(Registration_Tbl[[#This Row],[Facility_Unit_ARB_ID]],Spec_Master_List_tbl[ARB_ID],0)),"")=0,"",_xlfn.IFNA(INDEX(Spec_Master_List_tbl[Cogen],MATCH(Registration_Tbl[[#This Row],[Facility_Unit_ARB_ID]],Spec_Master_List_tbl[ARB_ID],0)),""))</f>
        <v/>
      </c>
      <c r="F157" s="72"/>
      <c r="G157" s="52" t="str">
        <f>IF(_xlfn.IFNA(INDEX(Spec_Master_List_tbl[USEPA_GHG_ID],MATCH(Registration_Tbl[[#This Row],[Facility_Unit_ARB_ID]],Spec_Master_List_tbl[ARB_ID],0)),"")=0,"",_xlfn.IFNA(INDEX(Spec_Master_List_tbl[USEPA_GHG_ID],MATCH(Registration_Tbl[[#This Row],[Facility_Unit_ARB_ID]],Spec_Master_List_tbl[ARB_ID],0)),""))</f>
        <v/>
      </c>
      <c r="H15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57" s="52" t="str">
        <f>IF(_xlfn.IFNA(INDEX(Spec_Master_List_tbl[CEC_RPS_ID],MATCH(Registration_Tbl[[#This Row],[Facility_Unit_ARB_ID]],Spec_Master_List_tbl[ARB_ID],0)),"")=0,"",_xlfn.IFNA(INDEX(Spec_Master_List_tbl[CEC_RPS_ID],MATCH(Registration_Tbl[[#This Row],[Facility_Unit_ARB_ID]],Spec_Master_List_tbl[ARB_ID],0)),""))</f>
        <v/>
      </c>
      <c r="J157" s="83"/>
      <c r="K157" s="56"/>
      <c r="L157" s="57"/>
      <c r="M15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57" s="63"/>
      <c r="O157" s="59"/>
      <c r="P157" s="57"/>
      <c r="Q157" s="57"/>
      <c r="R157" s="58"/>
      <c r="S15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57" s="70"/>
      <c r="U157" s="70"/>
      <c r="V157" s="70"/>
      <c r="W157" s="56"/>
      <c r="X157" s="57"/>
      <c r="Y157" s="57"/>
      <c r="Z157" s="56"/>
      <c r="AA157" s="57"/>
      <c r="AB157" s="56"/>
      <c r="AC157" s="57"/>
    </row>
    <row r="158" spans="1:29" ht="16" thickBot="1" x14ac:dyDescent="0.4">
      <c r="A158" s="50" t="str">
        <f>IF(ISBLANK(Registration_Tbl[[#This Row],[Facility_Unit_Name]]),"",'EPE Information'!$C$9)</f>
        <v/>
      </c>
      <c r="B158" s="51"/>
      <c r="C158" s="71" t="str">
        <f>_xlfn.IFNA(INDEX(Spec_Master_List_tbl[ARB_ID],MATCH(Registration_Tbl[[#This Row],[Facility_Unit_Name]],Spec_Master_List_tbl[Specified_Import_Name],0)),"")</f>
        <v/>
      </c>
      <c r="D158" s="52" t="str">
        <f>IF(_xlfn.IFNA(INDEX(Spec_Master_List_tbl[Primary Fuel],MATCH(Registration_Tbl[[#This Row],[Facility_Unit_ARB_ID]],Spec_Master_List_tbl[ARB_ID],0)),"")=0,"",_xlfn.IFNA(INDEX(Spec_Master_List_tbl[Primary Fuel],MATCH(Registration_Tbl[[#This Row],[Facility_Unit_ARB_ID]],Spec_Master_List_tbl[ARB_ID],0)),""))</f>
        <v/>
      </c>
      <c r="E158" s="84" t="str">
        <f>IF(_xlfn.IFNA(INDEX(Spec_Master_List_tbl[Cogen],MATCH(Registration_Tbl[[#This Row],[Facility_Unit_ARB_ID]],Spec_Master_List_tbl[ARB_ID],0)),"")=0,"",_xlfn.IFNA(INDEX(Spec_Master_List_tbl[Cogen],MATCH(Registration_Tbl[[#This Row],[Facility_Unit_ARB_ID]],Spec_Master_List_tbl[ARB_ID],0)),""))</f>
        <v/>
      </c>
      <c r="F158" s="72"/>
      <c r="G158" s="52" t="str">
        <f>IF(_xlfn.IFNA(INDEX(Spec_Master_List_tbl[USEPA_GHG_ID],MATCH(Registration_Tbl[[#This Row],[Facility_Unit_ARB_ID]],Spec_Master_List_tbl[ARB_ID],0)),"")=0,"",_xlfn.IFNA(INDEX(Spec_Master_List_tbl[USEPA_GHG_ID],MATCH(Registration_Tbl[[#This Row],[Facility_Unit_ARB_ID]],Spec_Master_List_tbl[ARB_ID],0)),""))</f>
        <v/>
      </c>
      <c r="H15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58" s="52" t="str">
        <f>IF(_xlfn.IFNA(INDEX(Spec_Master_List_tbl[CEC_RPS_ID],MATCH(Registration_Tbl[[#This Row],[Facility_Unit_ARB_ID]],Spec_Master_List_tbl[ARB_ID],0)),"")=0,"",_xlfn.IFNA(INDEX(Spec_Master_List_tbl[CEC_RPS_ID],MATCH(Registration_Tbl[[#This Row],[Facility_Unit_ARB_ID]],Spec_Master_List_tbl[ARB_ID],0)),""))</f>
        <v/>
      </c>
      <c r="J158" s="83"/>
      <c r="K158" s="56"/>
      <c r="L158" s="57"/>
      <c r="M15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58" s="63"/>
      <c r="O158" s="59"/>
      <c r="P158" s="57"/>
      <c r="Q158" s="57"/>
      <c r="R158" s="58"/>
      <c r="S15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58" s="70"/>
      <c r="U158" s="70"/>
      <c r="V158" s="70"/>
      <c r="W158" s="56"/>
      <c r="X158" s="57"/>
      <c r="Y158" s="57"/>
      <c r="Z158" s="56"/>
      <c r="AA158" s="57"/>
      <c r="AB158" s="56"/>
      <c r="AC158" s="57"/>
    </row>
    <row r="159" spans="1:29" ht="16" thickBot="1" x14ac:dyDescent="0.4">
      <c r="A159" s="50" t="str">
        <f>IF(ISBLANK(Registration_Tbl[[#This Row],[Facility_Unit_Name]]),"",'EPE Information'!$C$9)</f>
        <v/>
      </c>
      <c r="B159" s="51"/>
      <c r="C159" s="71" t="str">
        <f>_xlfn.IFNA(INDEX(Spec_Master_List_tbl[ARB_ID],MATCH(Registration_Tbl[[#This Row],[Facility_Unit_Name]],Spec_Master_List_tbl[Specified_Import_Name],0)),"")</f>
        <v/>
      </c>
      <c r="D159" s="52" t="str">
        <f>IF(_xlfn.IFNA(INDEX(Spec_Master_List_tbl[Primary Fuel],MATCH(Registration_Tbl[[#This Row],[Facility_Unit_ARB_ID]],Spec_Master_List_tbl[ARB_ID],0)),"")=0,"",_xlfn.IFNA(INDEX(Spec_Master_List_tbl[Primary Fuel],MATCH(Registration_Tbl[[#This Row],[Facility_Unit_ARB_ID]],Spec_Master_List_tbl[ARB_ID],0)),""))</f>
        <v/>
      </c>
      <c r="E159" s="84" t="str">
        <f>IF(_xlfn.IFNA(INDEX(Spec_Master_List_tbl[Cogen],MATCH(Registration_Tbl[[#This Row],[Facility_Unit_ARB_ID]],Spec_Master_List_tbl[ARB_ID],0)),"")=0,"",_xlfn.IFNA(INDEX(Spec_Master_List_tbl[Cogen],MATCH(Registration_Tbl[[#This Row],[Facility_Unit_ARB_ID]],Spec_Master_List_tbl[ARB_ID],0)),""))</f>
        <v/>
      </c>
      <c r="F159" s="72"/>
      <c r="G159" s="52" t="str">
        <f>IF(_xlfn.IFNA(INDEX(Spec_Master_List_tbl[USEPA_GHG_ID],MATCH(Registration_Tbl[[#This Row],[Facility_Unit_ARB_ID]],Spec_Master_List_tbl[ARB_ID],0)),"")=0,"",_xlfn.IFNA(INDEX(Spec_Master_List_tbl[USEPA_GHG_ID],MATCH(Registration_Tbl[[#This Row],[Facility_Unit_ARB_ID]],Spec_Master_List_tbl[ARB_ID],0)),""))</f>
        <v/>
      </c>
      <c r="H15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59" s="52" t="str">
        <f>IF(_xlfn.IFNA(INDEX(Spec_Master_List_tbl[CEC_RPS_ID],MATCH(Registration_Tbl[[#This Row],[Facility_Unit_ARB_ID]],Spec_Master_List_tbl[ARB_ID],0)),"")=0,"",_xlfn.IFNA(INDEX(Spec_Master_List_tbl[CEC_RPS_ID],MATCH(Registration_Tbl[[#This Row],[Facility_Unit_ARB_ID]],Spec_Master_List_tbl[ARB_ID],0)),""))</f>
        <v/>
      </c>
      <c r="J159" s="83"/>
      <c r="K159" s="56"/>
      <c r="L159" s="57"/>
      <c r="M15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59" s="63"/>
      <c r="O159" s="59"/>
      <c r="P159" s="57"/>
      <c r="Q159" s="57"/>
      <c r="R159" s="58"/>
      <c r="S15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59" s="70"/>
      <c r="U159" s="70"/>
      <c r="V159" s="70"/>
      <c r="W159" s="56"/>
      <c r="X159" s="57"/>
      <c r="Y159" s="57"/>
      <c r="Z159" s="56"/>
      <c r="AA159" s="57"/>
      <c r="AB159" s="56"/>
      <c r="AC159" s="57"/>
    </row>
    <row r="160" spans="1:29" ht="16" thickBot="1" x14ac:dyDescent="0.4">
      <c r="A160" s="50" t="str">
        <f>IF(ISBLANK(Registration_Tbl[[#This Row],[Facility_Unit_Name]]),"",'EPE Information'!$C$9)</f>
        <v/>
      </c>
      <c r="B160" s="51"/>
      <c r="C160" s="71" t="str">
        <f>_xlfn.IFNA(INDEX(Spec_Master_List_tbl[ARB_ID],MATCH(Registration_Tbl[[#This Row],[Facility_Unit_Name]],Spec_Master_List_tbl[Specified_Import_Name],0)),"")</f>
        <v/>
      </c>
      <c r="D160" s="52" t="str">
        <f>IF(_xlfn.IFNA(INDEX(Spec_Master_List_tbl[Primary Fuel],MATCH(Registration_Tbl[[#This Row],[Facility_Unit_ARB_ID]],Spec_Master_List_tbl[ARB_ID],0)),"")=0,"",_xlfn.IFNA(INDEX(Spec_Master_List_tbl[Primary Fuel],MATCH(Registration_Tbl[[#This Row],[Facility_Unit_ARB_ID]],Spec_Master_List_tbl[ARB_ID],0)),""))</f>
        <v/>
      </c>
      <c r="E160" s="84" t="str">
        <f>IF(_xlfn.IFNA(INDEX(Spec_Master_List_tbl[Cogen],MATCH(Registration_Tbl[[#This Row],[Facility_Unit_ARB_ID]],Spec_Master_List_tbl[ARB_ID],0)),"")=0,"",_xlfn.IFNA(INDEX(Spec_Master_List_tbl[Cogen],MATCH(Registration_Tbl[[#This Row],[Facility_Unit_ARB_ID]],Spec_Master_List_tbl[ARB_ID],0)),""))</f>
        <v/>
      </c>
      <c r="F160" s="72"/>
      <c r="G160" s="52" t="str">
        <f>IF(_xlfn.IFNA(INDEX(Spec_Master_List_tbl[USEPA_GHG_ID],MATCH(Registration_Tbl[[#This Row],[Facility_Unit_ARB_ID]],Spec_Master_List_tbl[ARB_ID],0)),"")=0,"",_xlfn.IFNA(INDEX(Spec_Master_List_tbl[USEPA_GHG_ID],MATCH(Registration_Tbl[[#This Row],[Facility_Unit_ARB_ID]],Spec_Master_List_tbl[ARB_ID],0)),""))</f>
        <v/>
      </c>
      <c r="H16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60" s="52" t="str">
        <f>IF(_xlfn.IFNA(INDEX(Spec_Master_List_tbl[CEC_RPS_ID],MATCH(Registration_Tbl[[#This Row],[Facility_Unit_ARB_ID]],Spec_Master_List_tbl[ARB_ID],0)),"")=0,"",_xlfn.IFNA(INDEX(Spec_Master_List_tbl[CEC_RPS_ID],MATCH(Registration_Tbl[[#This Row],[Facility_Unit_ARB_ID]],Spec_Master_List_tbl[ARB_ID],0)),""))</f>
        <v/>
      </c>
      <c r="J160" s="83"/>
      <c r="K160" s="56"/>
      <c r="L160" s="57"/>
      <c r="M16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60" s="63"/>
      <c r="O160" s="59"/>
      <c r="P160" s="57"/>
      <c r="Q160" s="57"/>
      <c r="R160" s="58"/>
      <c r="S16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60" s="70"/>
      <c r="U160" s="70"/>
      <c r="V160" s="70"/>
      <c r="W160" s="56"/>
      <c r="X160" s="57"/>
      <c r="Y160" s="57"/>
      <c r="Z160" s="56"/>
      <c r="AA160" s="57"/>
      <c r="AB160" s="56"/>
      <c r="AC160" s="57"/>
    </row>
    <row r="161" spans="1:29" ht="16" thickBot="1" x14ac:dyDescent="0.4">
      <c r="A161" s="50" t="str">
        <f>IF(ISBLANK(Registration_Tbl[[#This Row],[Facility_Unit_Name]]),"",'EPE Information'!$C$9)</f>
        <v/>
      </c>
      <c r="B161" s="51"/>
      <c r="C161" s="71" t="str">
        <f>_xlfn.IFNA(INDEX(Spec_Master_List_tbl[ARB_ID],MATCH(Registration_Tbl[[#This Row],[Facility_Unit_Name]],Spec_Master_List_tbl[Specified_Import_Name],0)),"")</f>
        <v/>
      </c>
      <c r="D161" s="52" t="str">
        <f>IF(_xlfn.IFNA(INDEX(Spec_Master_List_tbl[Primary Fuel],MATCH(Registration_Tbl[[#This Row],[Facility_Unit_ARB_ID]],Spec_Master_List_tbl[ARB_ID],0)),"")=0,"",_xlfn.IFNA(INDEX(Spec_Master_List_tbl[Primary Fuel],MATCH(Registration_Tbl[[#This Row],[Facility_Unit_ARB_ID]],Spec_Master_List_tbl[ARB_ID],0)),""))</f>
        <v/>
      </c>
      <c r="E161" s="84" t="str">
        <f>IF(_xlfn.IFNA(INDEX(Spec_Master_List_tbl[Cogen],MATCH(Registration_Tbl[[#This Row],[Facility_Unit_ARB_ID]],Spec_Master_List_tbl[ARB_ID],0)),"")=0,"",_xlfn.IFNA(INDEX(Spec_Master_List_tbl[Cogen],MATCH(Registration_Tbl[[#This Row],[Facility_Unit_ARB_ID]],Spec_Master_List_tbl[ARB_ID],0)),""))</f>
        <v/>
      </c>
      <c r="F161" s="72"/>
      <c r="G161" s="52" t="str">
        <f>IF(_xlfn.IFNA(INDEX(Spec_Master_List_tbl[USEPA_GHG_ID],MATCH(Registration_Tbl[[#This Row],[Facility_Unit_ARB_ID]],Spec_Master_List_tbl[ARB_ID],0)),"")=0,"",_xlfn.IFNA(INDEX(Spec_Master_List_tbl[USEPA_GHG_ID],MATCH(Registration_Tbl[[#This Row],[Facility_Unit_ARB_ID]],Spec_Master_List_tbl[ARB_ID],0)),""))</f>
        <v/>
      </c>
      <c r="H16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61" s="52" t="str">
        <f>IF(_xlfn.IFNA(INDEX(Spec_Master_List_tbl[CEC_RPS_ID],MATCH(Registration_Tbl[[#This Row],[Facility_Unit_ARB_ID]],Spec_Master_List_tbl[ARB_ID],0)),"")=0,"",_xlfn.IFNA(INDEX(Spec_Master_List_tbl[CEC_RPS_ID],MATCH(Registration_Tbl[[#This Row],[Facility_Unit_ARB_ID]],Spec_Master_List_tbl[ARB_ID],0)),""))</f>
        <v/>
      </c>
      <c r="J161" s="83"/>
      <c r="K161" s="56"/>
      <c r="L161" s="57"/>
      <c r="M16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61" s="63"/>
      <c r="O161" s="59"/>
      <c r="P161" s="57"/>
      <c r="Q161" s="57"/>
      <c r="R161" s="58"/>
      <c r="S16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61" s="70"/>
      <c r="U161" s="70"/>
      <c r="V161" s="70"/>
      <c r="W161" s="56"/>
      <c r="X161" s="57"/>
      <c r="Y161" s="57"/>
      <c r="Z161" s="56"/>
      <c r="AA161" s="57"/>
      <c r="AB161" s="56"/>
      <c r="AC161" s="57"/>
    </row>
    <row r="162" spans="1:29" ht="16" thickBot="1" x14ac:dyDescent="0.4">
      <c r="A162" s="50" t="str">
        <f>IF(ISBLANK(Registration_Tbl[[#This Row],[Facility_Unit_Name]]),"",'EPE Information'!$C$9)</f>
        <v/>
      </c>
      <c r="B162" s="51"/>
      <c r="C162" s="71" t="str">
        <f>_xlfn.IFNA(INDEX(Spec_Master_List_tbl[ARB_ID],MATCH(Registration_Tbl[[#This Row],[Facility_Unit_Name]],Spec_Master_List_tbl[Specified_Import_Name],0)),"")</f>
        <v/>
      </c>
      <c r="D162" s="52" t="str">
        <f>IF(_xlfn.IFNA(INDEX(Spec_Master_List_tbl[Primary Fuel],MATCH(Registration_Tbl[[#This Row],[Facility_Unit_ARB_ID]],Spec_Master_List_tbl[ARB_ID],0)),"")=0,"",_xlfn.IFNA(INDEX(Spec_Master_List_tbl[Primary Fuel],MATCH(Registration_Tbl[[#This Row],[Facility_Unit_ARB_ID]],Spec_Master_List_tbl[ARB_ID],0)),""))</f>
        <v/>
      </c>
      <c r="E162" s="84" t="str">
        <f>IF(_xlfn.IFNA(INDEX(Spec_Master_List_tbl[Cogen],MATCH(Registration_Tbl[[#This Row],[Facility_Unit_ARB_ID]],Spec_Master_List_tbl[ARB_ID],0)),"")=0,"",_xlfn.IFNA(INDEX(Spec_Master_List_tbl[Cogen],MATCH(Registration_Tbl[[#This Row],[Facility_Unit_ARB_ID]],Spec_Master_List_tbl[ARB_ID],0)),""))</f>
        <v/>
      </c>
      <c r="F162" s="72"/>
      <c r="G162" s="52" t="str">
        <f>IF(_xlfn.IFNA(INDEX(Spec_Master_List_tbl[USEPA_GHG_ID],MATCH(Registration_Tbl[[#This Row],[Facility_Unit_ARB_ID]],Spec_Master_List_tbl[ARB_ID],0)),"")=0,"",_xlfn.IFNA(INDEX(Spec_Master_List_tbl[USEPA_GHG_ID],MATCH(Registration_Tbl[[#This Row],[Facility_Unit_ARB_ID]],Spec_Master_List_tbl[ARB_ID],0)),""))</f>
        <v/>
      </c>
      <c r="H16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62" s="52" t="str">
        <f>IF(_xlfn.IFNA(INDEX(Spec_Master_List_tbl[CEC_RPS_ID],MATCH(Registration_Tbl[[#This Row],[Facility_Unit_ARB_ID]],Spec_Master_List_tbl[ARB_ID],0)),"")=0,"",_xlfn.IFNA(INDEX(Spec_Master_List_tbl[CEC_RPS_ID],MATCH(Registration_Tbl[[#This Row],[Facility_Unit_ARB_ID]],Spec_Master_List_tbl[ARB_ID],0)),""))</f>
        <v/>
      </c>
      <c r="J162" s="83"/>
      <c r="K162" s="56"/>
      <c r="L162" s="57"/>
      <c r="M16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62" s="63"/>
      <c r="O162" s="59"/>
      <c r="P162" s="57"/>
      <c r="Q162" s="57"/>
      <c r="R162" s="58"/>
      <c r="S16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62" s="70"/>
      <c r="U162" s="70"/>
      <c r="V162" s="70"/>
      <c r="W162" s="56"/>
      <c r="X162" s="57"/>
      <c r="Y162" s="57"/>
      <c r="Z162" s="56"/>
      <c r="AA162" s="57"/>
      <c r="AB162" s="56"/>
      <c r="AC162" s="57"/>
    </row>
    <row r="163" spans="1:29" ht="16" thickBot="1" x14ac:dyDescent="0.4">
      <c r="A163" s="50" t="str">
        <f>IF(ISBLANK(Registration_Tbl[[#This Row],[Facility_Unit_Name]]),"",'EPE Information'!$C$9)</f>
        <v/>
      </c>
      <c r="B163" s="51"/>
      <c r="C163" s="71" t="str">
        <f>_xlfn.IFNA(INDEX(Spec_Master_List_tbl[ARB_ID],MATCH(Registration_Tbl[[#This Row],[Facility_Unit_Name]],Spec_Master_List_tbl[Specified_Import_Name],0)),"")</f>
        <v/>
      </c>
      <c r="D163" s="52" t="str">
        <f>IF(_xlfn.IFNA(INDEX(Spec_Master_List_tbl[Primary Fuel],MATCH(Registration_Tbl[[#This Row],[Facility_Unit_ARB_ID]],Spec_Master_List_tbl[ARB_ID],0)),"")=0,"",_xlfn.IFNA(INDEX(Spec_Master_List_tbl[Primary Fuel],MATCH(Registration_Tbl[[#This Row],[Facility_Unit_ARB_ID]],Spec_Master_List_tbl[ARB_ID],0)),""))</f>
        <v/>
      </c>
      <c r="E163" s="84" t="str">
        <f>IF(_xlfn.IFNA(INDEX(Spec_Master_List_tbl[Cogen],MATCH(Registration_Tbl[[#This Row],[Facility_Unit_ARB_ID]],Spec_Master_List_tbl[ARB_ID],0)),"")=0,"",_xlfn.IFNA(INDEX(Spec_Master_List_tbl[Cogen],MATCH(Registration_Tbl[[#This Row],[Facility_Unit_ARB_ID]],Spec_Master_List_tbl[ARB_ID],0)),""))</f>
        <v/>
      </c>
      <c r="F163" s="72"/>
      <c r="G163" s="52" t="str">
        <f>IF(_xlfn.IFNA(INDEX(Spec_Master_List_tbl[USEPA_GHG_ID],MATCH(Registration_Tbl[[#This Row],[Facility_Unit_ARB_ID]],Spec_Master_List_tbl[ARB_ID],0)),"")=0,"",_xlfn.IFNA(INDEX(Spec_Master_List_tbl[USEPA_GHG_ID],MATCH(Registration_Tbl[[#This Row],[Facility_Unit_ARB_ID]],Spec_Master_List_tbl[ARB_ID],0)),""))</f>
        <v/>
      </c>
      <c r="H16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63" s="52" t="str">
        <f>IF(_xlfn.IFNA(INDEX(Spec_Master_List_tbl[CEC_RPS_ID],MATCH(Registration_Tbl[[#This Row],[Facility_Unit_ARB_ID]],Spec_Master_List_tbl[ARB_ID],0)),"")=0,"",_xlfn.IFNA(INDEX(Spec_Master_List_tbl[CEC_RPS_ID],MATCH(Registration_Tbl[[#This Row],[Facility_Unit_ARB_ID]],Spec_Master_List_tbl[ARB_ID],0)),""))</f>
        <v/>
      </c>
      <c r="J163" s="83"/>
      <c r="K163" s="56"/>
      <c r="L163" s="57"/>
      <c r="M16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63" s="63"/>
      <c r="O163" s="59"/>
      <c r="P163" s="57"/>
      <c r="Q163" s="57"/>
      <c r="R163" s="58"/>
      <c r="S16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63" s="70"/>
      <c r="U163" s="70"/>
      <c r="V163" s="70"/>
      <c r="W163" s="56"/>
      <c r="X163" s="57"/>
      <c r="Y163" s="57"/>
      <c r="Z163" s="56"/>
      <c r="AA163" s="57"/>
      <c r="AB163" s="56"/>
      <c r="AC163" s="57"/>
    </row>
    <row r="164" spans="1:29" ht="16" thickBot="1" x14ac:dyDescent="0.4">
      <c r="A164" s="50" t="str">
        <f>IF(ISBLANK(Registration_Tbl[[#This Row],[Facility_Unit_Name]]),"",'EPE Information'!$C$9)</f>
        <v/>
      </c>
      <c r="B164" s="51"/>
      <c r="C164" s="71" t="str">
        <f>_xlfn.IFNA(INDEX(Spec_Master_List_tbl[ARB_ID],MATCH(Registration_Tbl[[#This Row],[Facility_Unit_Name]],Spec_Master_List_tbl[Specified_Import_Name],0)),"")</f>
        <v/>
      </c>
      <c r="D164" s="52" t="str">
        <f>IF(_xlfn.IFNA(INDEX(Spec_Master_List_tbl[Primary Fuel],MATCH(Registration_Tbl[[#This Row],[Facility_Unit_ARB_ID]],Spec_Master_List_tbl[ARB_ID],0)),"")=0,"",_xlfn.IFNA(INDEX(Spec_Master_List_tbl[Primary Fuel],MATCH(Registration_Tbl[[#This Row],[Facility_Unit_ARB_ID]],Spec_Master_List_tbl[ARB_ID],0)),""))</f>
        <v/>
      </c>
      <c r="E164" s="84" t="str">
        <f>IF(_xlfn.IFNA(INDEX(Spec_Master_List_tbl[Cogen],MATCH(Registration_Tbl[[#This Row],[Facility_Unit_ARB_ID]],Spec_Master_List_tbl[ARB_ID],0)),"")=0,"",_xlfn.IFNA(INDEX(Spec_Master_List_tbl[Cogen],MATCH(Registration_Tbl[[#This Row],[Facility_Unit_ARB_ID]],Spec_Master_List_tbl[ARB_ID],0)),""))</f>
        <v/>
      </c>
      <c r="F164" s="72"/>
      <c r="G164" s="52" t="str">
        <f>IF(_xlfn.IFNA(INDEX(Spec_Master_List_tbl[USEPA_GHG_ID],MATCH(Registration_Tbl[[#This Row],[Facility_Unit_ARB_ID]],Spec_Master_List_tbl[ARB_ID],0)),"")=0,"",_xlfn.IFNA(INDEX(Spec_Master_List_tbl[USEPA_GHG_ID],MATCH(Registration_Tbl[[#This Row],[Facility_Unit_ARB_ID]],Spec_Master_List_tbl[ARB_ID],0)),""))</f>
        <v/>
      </c>
      <c r="H16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64" s="52" t="str">
        <f>IF(_xlfn.IFNA(INDEX(Spec_Master_List_tbl[CEC_RPS_ID],MATCH(Registration_Tbl[[#This Row],[Facility_Unit_ARB_ID]],Spec_Master_List_tbl[ARB_ID],0)),"")=0,"",_xlfn.IFNA(INDEX(Spec_Master_List_tbl[CEC_RPS_ID],MATCH(Registration_Tbl[[#This Row],[Facility_Unit_ARB_ID]],Spec_Master_List_tbl[ARB_ID],0)),""))</f>
        <v/>
      </c>
      <c r="J164" s="83"/>
      <c r="K164" s="56"/>
      <c r="L164" s="57"/>
      <c r="M16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64" s="63"/>
      <c r="O164" s="59"/>
      <c r="P164" s="57"/>
      <c r="Q164" s="57"/>
      <c r="R164" s="58"/>
      <c r="S16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64" s="70"/>
      <c r="U164" s="70"/>
      <c r="V164" s="70"/>
      <c r="W164" s="56"/>
      <c r="X164" s="57"/>
      <c r="Y164" s="57"/>
      <c r="Z164" s="56"/>
      <c r="AA164" s="57"/>
      <c r="AB164" s="56"/>
      <c r="AC164" s="57"/>
    </row>
    <row r="165" spans="1:29" ht="16" thickBot="1" x14ac:dyDescent="0.4">
      <c r="A165" s="50" t="str">
        <f>IF(ISBLANK(Registration_Tbl[[#This Row],[Facility_Unit_Name]]),"",'EPE Information'!$C$9)</f>
        <v/>
      </c>
      <c r="B165" s="51"/>
      <c r="C165" s="71" t="str">
        <f>_xlfn.IFNA(INDEX(Spec_Master_List_tbl[ARB_ID],MATCH(Registration_Tbl[[#This Row],[Facility_Unit_Name]],Spec_Master_List_tbl[Specified_Import_Name],0)),"")</f>
        <v/>
      </c>
      <c r="D165" s="52" t="str">
        <f>IF(_xlfn.IFNA(INDEX(Spec_Master_List_tbl[Primary Fuel],MATCH(Registration_Tbl[[#This Row],[Facility_Unit_ARB_ID]],Spec_Master_List_tbl[ARB_ID],0)),"")=0,"",_xlfn.IFNA(INDEX(Spec_Master_List_tbl[Primary Fuel],MATCH(Registration_Tbl[[#This Row],[Facility_Unit_ARB_ID]],Spec_Master_List_tbl[ARB_ID],0)),""))</f>
        <v/>
      </c>
      <c r="E165" s="84" t="str">
        <f>IF(_xlfn.IFNA(INDEX(Spec_Master_List_tbl[Cogen],MATCH(Registration_Tbl[[#This Row],[Facility_Unit_ARB_ID]],Spec_Master_List_tbl[ARB_ID],0)),"")=0,"",_xlfn.IFNA(INDEX(Spec_Master_List_tbl[Cogen],MATCH(Registration_Tbl[[#This Row],[Facility_Unit_ARB_ID]],Spec_Master_List_tbl[ARB_ID],0)),""))</f>
        <v/>
      </c>
      <c r="F165" s="72"/>
      <c r="G165" s="52" t="str">
        <f>IF(_xlfn.IFNA(INDEX(Spec_Master_List_tbl[USEPA_GHG_ID],MATCH(Registration_Tbl[[#This Row],[Facility_Unit_ARB_ID]],Spec_Master_List_tbl[ARB_ID],0)),"")=0,"",_xlfn.IFNA(INDEX(Spec_Master_List_tbl[USEPA_GHG_ID],MATCH(Registration_Tbl[[#This Row],[Facility_Unit_ARB_ID]],Spec_Master_List_tbl[ARB_ID],0)),""))</f>
        <v/>
      </c>
      <c r="H16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65" s="52" t="str">
        <f>IF(_xlfn.IFNA(INDEX(Spec_Master_List_tbl[CEC_RPS_ID],MATCH(Registration_Tbl[[#This Row],[Facility_Unit_ARB_ID]],Spec_Master_List_tbl[ARB_ID],0)),"")=0,"",_xlfn.IFNA(INDEX(Spec_Master_List_tbl[CEC_RPS_ID],MATCH(Registration_Tbl[[#This Row],[Facility_Unit_ARB_ID]],Spec_Master_List_tbl[ARB_ID],0)),""))</f>
        <v/>
      </c>
      <c r="J165" s="83"/>
      <c r="K165" s="56"/>
      <c r="L165" s="57"/>
      <c r="M16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65" s="63"/>
      <c r="O165" s="59"/>
      <c r="P165" s="57"/>
      <c r="Q165" s="57"/>
      <c r="R165" s="58"/>
      <c r="S16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65" s="70"/>
      <c r="U165" s="70"/>
      <c r="V165" s="70"/>
      <c r="W165" s="56"/>
      <c r="X165" s="57"/>
      <c r="Y165" s="57"/>
      <c r="Z165" s="56"/>
      <c r="AA165" s="57"/>
      <c r="AB165" s="56"/>
      <c r="AC165" s="57"/>
    </row>
    <row r="166" spans="1:29" ht="16" thickBot="1" x14ac:dyDescent="0.4">
      <c r="A166" s="50" t="str">
        <f>IF(ISBLANK(Registration_Tbl[[#This Row],[Facility_Unit_Name]]),"",'EPE Information'!$C$9)</f>
        <v/>
      </c>
      <c r="B166" s="51"/>
      <c r="C166" s="71" t="str">
        <f>_xlfn.IFNA(INDEX(Spec_Master_List_tbl[ARB_ID],MATCH(Registration_Tbl[[#This Row],[Facility_Unit_Name]],Spec_Master_List_tbl[Specified_Import_Name],0)),"")</f>
        <v/>
      </c>
      <c r="D166" s="52" t="str">
        <f>IF(_xlfn.IFNA(INDEX(Spec_Master_List_tbl[Primary Fuel],MATCH(Registration_Tbl[[#This Row],[Facility_Unit_ARB_ID]],Spec_Master_List_tbl[ARB_ID],0)),"")=0,"",_xlfn.IFNA(INDEX(Spec_Master_List_tbl[Primary Fuel],MATCH(Registration_Tbl[[#This Row],[Facility_Unit_ARB_ID]],Spec_Master_List_tbl[ARB_ID],0)),""))</f>
        <v/>
      </c>
      <c r="E166" s="84" t="str">
        <f>IF(_xlfn.IFNA(INDEX(Spec_Master_List_tbl[Cogen],MATCH(Registration_Tbl[[#This Row],[Facility_Unit_ARB_ID]],Spec_Master_List_tbl[ARB_ID],0)),"")=0,"",_xlfn.IFNA(INDEX(Spec_Master_List_tbl[Cogen],MATCH(Registration_Tbl[[#This Row],[Facility_Unit_ARB_ID]],Spec_Master_List_tbl[ARB_ID],0)),""))</f>
        <v/>
      </c>
      <c r="F166" s="72"/>
      <c r="G166" s="52" t="str">
        <f>IF(_xlfn.IFNA(INDEX(Spec_Master_List_tbl[USEPA_GHG_ID],MATCH(Registration_Tbl[[#This Row],[Facility_Unit_ARB_ID]],Spec_Master_List_tbl[ARB_ID],0)),"")=0,"",_xlfn.IFNA(INDEX(Spec_Master_List_tbl[USEPA_GHG_ID],MATCH(Registration_Tbl[[#This Row],[Facility_Unit_ARB_ID]],Spec_Master_List_tbl[ARB_ID],0)),""))</f>
        <v/>
      </c>
      <c r="H16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66" s="52" t="str">
        <f>IF(_xlfn.IFNA(INDEX(Spec_Master_List_tbl[CEC_RPS_ID],MATCH(Registration_Tbl[[#This Row],[Facility_Unit_ARB_ID]],Spec_Master_List_tbl[ARB_ID],0)),"")=0,"",_xlfn.IFNA(INDEX(Spec_Master_List_tbl[CEC_RPS_ID],MATCH(Registration_Tbl[[#This Row],[Facility_Unit_ARB_ID]],Spec_Master_List_tbl[ARB_ID],0)),""))</f>
        <v/>
      </c>
      <c r="J166" s="83"/>
      <c r="K166" s="56"/>
      <c r="L166" s="57"/>
      <c r="M16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66" s="63"/>
      <c r="O166" s="59"/>
      <c r="P166" s="57"/>
      <c r="Q166" s="57"/>
      <c r="R166" s="58"/>
      <c r="S16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66" s="70"/>
      <c r="U166" s="70"/>
      <c r="V166" s="70"/>
      <c r="W166" s="56"/>
      <c r="X166" s="57"/>
      <c r="Y166" s="57"/>
      <c r="Z166" s="56"/>
      <c r="AA166" s="57"/>
      <c r="AB166" s="56"/>
      <c r="AC166" s="57"/>
    </row>
    <row r="167" spans="1:29" ht="16" thickBot="1" x14ac:dyDescent="0.4">
      <c r="A167" s="50" t="str">
        <f>IF(ISBLANK(Registration_Tbl[[#This Row],[Facility_Unit_Name]]),"",'EPE Information'!$C$9)</f>
        <v/>
      </c>
      <c r="B167" s="51"/>
      <c r="C167" s="71" t="str">
        <f>_xlfn.IFNA(INDEX(Spec_Master_List_tbl[ARB_ID],MATCH(Registration_Tbl[[#This Row],[Facility_Unit_Name]],Spec_Master_List_tbl[Specified_Import_Name],0)),"")</f>
        <v/>
      </c>
      <c r="D167" s="52" t="str">
        <f>IF(_xlfn.IFNA(INDEX(Spec_Master_List_tbl[Primary Fuel],MATCH(Registration_Tbl[[#This Row],[Facility_Unit_ARB_ID]],Spec_Master_List_tbl[ARB_ID],0)),"")=0,"",_xlfn.IFNA(INDEX(Spec_Master_List_tbl[Primary Fuel],MATCH(Registration_Tbl[[#This Row],[Facility_Unit_ARB_ID]],Spec_Master_List_tbl[ARB_ID],0)),""))</f>
        <v/>
      </c>
      <c r="E167" s="84" t="str">
        <f>IF(_xlfn.IFNA(INDEX(Spec_Master_List_tbl[Cogen],MATCH(Registration_Tbl[[#This Row],[Facility_Unit_ARB_ID]],Spec_Master_List_tbl[ARB_ID],0)),"")=0,"",_xlfn.IFNA(INDEX(Spec_Master_List_tbl[Cogen],MATCH(Registration_Tbl[[#This Row],[Facility_Unit_ARB_ID]],Spec_Master_List_tbl[ARB_ID],0)),""))</f>
        <v/>
      </c>
      <c r="F167" s="72"/>
      <c r="G167" s="52" t="str">
        <f>IF(_xlfn.IFNA(INDEX(Spec_Master_List_tbl[USEPA_GHG_ID],MATCH(Registration_Tbl[[#This Row],[Facility_Unit_ARB_ID]],Spec_Master_List_tbl[ARB_ID],0)),"")=0,"",_xlfn.IFNA(INDEX(Spec_Master_List_tbl[USEPA_GHG_ID],MATCH(Registration_Tbl[[#This Row],[Facility_Unit_ARB_ID]],Spec_Master_List_tbl[ARB_ID],0)),""))</f>
        <v/>
      </c>
      <c r="H16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67" s="52" t="str">
        <f>IF(_xlfn.IFNA(INDEX(Spec_Master_List_tbl[CEC_RPS_ID],MATCH(Registration_Tbl[[#This Row],[Facility_Unit_ARB_ID]],Spec_Master_List_tbl[ARB_ID],0)),"")=0,"",_xlfn.IFNA(INDEX(Spec_Master_List_tbl[CEC_RPS_ID],MATCH(Registration_Tbl[[#This Row],[Facility_Unit_ARB_ID]],Spec_Master_List_tbl[ARB_ID],0)),""))</f>
        <v/>
      </c>
      <c r="J167" s="83"/>
      <c r="K167" s="56"/>
      <c r="L167" s="57"/>
      <c r="M16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67" s="63"/>
      <c r="O167" s="59"/>
      <c r="P167" s="57"/>
      <c r="Q167" s="57"/>
      <c r="R167" s="58"/>
      <c r="S16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67" s="70"/>
      <c r="U167" s="70"/>
      <c r="V167" s="70"/>
      <c r="W167" s="56"/>
      <c r="X167" s="57"/>
      <c r="Y167" s="57"/>
      <c r="Z167" s="56"/>
      <c r="AA167" s="57"/>
      <c r="AB167" s="56"/>
      <c r="AC167" s="57"/>
    </row>
    <row r="168" spans="1:29" ht="16" thickBot="1" x14ac:dyDescent="0.4">
      <c r="A168" s="50" t="str">
        <f>IF(ISBLANK(Registration_Tbl[[#This Row],[Facility_Unit_Name]]),"",'EPE Information'!$C$9)</f>
        <v/>
      </c>
      <c r="B168" s="51"/>
      <c r="C168" s="71" t="str">
        <f>_xlfn.IFNA(INDEX(Spec_Master_List_tbl[ARB_ID],MATCH(Registration_Tbl[[#This Row],[Facility_Unit_Name]],Spec_Master_List_tbl[Specified_Import_Name],0)),"")</f>
        <v/>
      </c>
      <c r="D168" s="52" t="str">
        <f>IF(_xlfn.IFNA(INDEX(Spec_Master_List_tbl[Primary Fuel],MATCH(Registration_Tbl[[#This Row],[Facility_Unit_ARB_ID]],Spec_Master_List_tbl[ARB_ID],0)),"")=0,"",_xlfn.IFNA(INDEX(Spec_Master_List_tbl[Primary Fuel],MATCH(Registration_Tbl[[#This Row],[Facility_Unit_ARB_ID]],Spec_Master_List_tbl[ARB_ID],0)),""))</f>
        <v/>
      </c>
      <c r="E168" s="84" t="str">
        <f>IF(_xlfn.IFNA(INDEX(Spec_Master_List_tbl[Cogen],MATCH(Registration_Tbl[[#This Row],[Facility_Unit_ARB_ID]],Spec_Master_List_tbl[ARB_ID],0)),"")=0,"",_xlfn.IFNA(INDEX(Spec_Master_List_tbl[Cogen],MATCH(Registration_Tbl[[#This Row],[Facility_Unit_ARB_ID]],Spec_Master_List_tbl[ARB_ID],0)),""))</f>
        <v/>
      </c>
      <c r="F168" s="72"/>
      <c r="G168" s="52" t="str">
        <f>IF(_xlfn.IFNA(INDEX(Spec_Master_List_tbl[USEPA_GHG_ID],MATCH(Registration_Tbl[[#This Row],[Facility_Unit_ARB_ID]],Spec_Master_List_tbl[ARB_ID],0)),"")=0,"",_xlfn.IFNA(INDEX(Spec_Master_List_tbl[USEPA_GHG_ID],MATCH(Registration_Tbl[[#This Row],[Facility_Unit_ARB_ID]],Spec_Master_List_tbl[ARB_ID],0)),""))</f>
        <v/>
      </c>
      <c r="H16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68" s="52" t="str">
        <f>IF(_xlfn.IFNA(INDEX(Spec_Master_List_tbl[CEC_RPS_ID],MATCH(Registration_Tbl[[#This Row],[Facility_Unit_ARB_ID]],Spec_Master_List_tbl[ARB_ID],0)),"")=0,"",_xlfn.IFNA(INDEX(Spec_Master_List_tbl[CEC_RPS_ID],MATCH(Registration_Tbl[[#This Row],[Facility_Unit_ARB_ID]],Spec_Master_List_tbl[ARB_ID],0)),""))</f>
        <v/>
      </c>
      <c r="J168" s="83"/>
      <c r="K168" s="56"/>
      <c r="L168" s="57"/>
      <c r="M16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68" s="63"/>
      <c r="O168" s="59"/>
      <c r="P168" s="57"/>
      <c r="Q168" s="57"/>
      <c r="R168" s="58"/>
      <c r="S16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68" s="70"/>
      <c r="U168" s="70"/>
      <c r="V168" s="70"/>
      <c r="W168" s="56"/>
      <c r="X168" s="57"/>
      <c r="Y168" s="57"/>
      <c r="Z168" s="56"/>
      <c r="AA168" s="57"/>
      <c r="AB168" s="56"/>
      <c r="AC168" s="57"/>
    </row>
    <row r="169" spans="1:29" ht="16" thickBot="1" x14ac:dyDescent="0.4">
      <c r="A169" s="50" t="str">
        <f>IF(ISBLANK(Registration_Tbl[[#This Row],[Facility_Unit_Name]]),"",'EPE Information'!$C$9)</f>
        <v/>
      </c>
      <c r="B169" s="51"/>
      <c r="C169" s="71" t="str">
        <f>_xlfn.IFNA(INDEX(Spec_Master_List_tbl[ARB_ID],MATCH(Registration_Tbl[[#This Row],[Facility_Unit_Name]],Spec_Master_List_tbl[Specified_Import_Name],0)),"")</f>
        <v/>
      </c>
      <c r="D169" s="52" t="str">
        <f>IF(_xlfn.IFNA(INDEX(Spec_Master_List_tbl[Primary Fuel],MATCH(Registration_Tbl[[#This Row],[Facility_Unit_ARB_ID]],Spec_Master_List_tbl[ARB_ID],0)),"")=0,"",_xlfn.IFNA(INDEX(Spec_Master_List_tbl[Primary Fuel],MATCH(Registration_Tbl[[#This Row],[Facility_Unit_ARB_ID]],Spec_Master_List_tbl[ARB_ID],0)),""))</f>
        <v/>
      </c>
      <c r="E169" s="84" t="str">
        <f>IF(_xlfn.IFNA(INDEX(Spec_Master_List_tbl[Cogen],MATCH(Registration_Tbl[[#This Row],[Facility_Unit_ARB_ID]],Spec_Master_List_tbl[ARB_ID],0)),"")=0,"",_xlfn.IFNA(INDEX(Spec_Master_List_tbl[Cogen],MATCH(Registration_Tbl[[#This Row],[Facility_Unit_ARB_ID]],Spec_Master_List_tbl[ARB_ID],0)),""))</f>
        <v/>
      </c>
      <c r="F169" s="72"/>
      <c r="G169" s="52" t="str">
        <f>IF(_xlfn.IFNA(INDEX(Spec_Master_List_tbl[USEPA_GHG_ID],MATCH(Registration_Tbl[[#This Row],[Facility_Unit_ARB_ID]],Spec_Master_List_tbl[ARB_ID],0)),"")=0,"",_xlfn.IFNA(INDEX(Spec_Master_List_tbl[USEPA_GHG_ID],MATCH(Registration_Tbl[[#This Row],[Facility_Unit_ARB_ID]],Spec_Master_List_tbl[ARB_ID],0)),""))</f>
        <v/>
      </c>
      <c r="H16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69" s="52" t="str">
        <f>IF(_xlfn.IFNA(INDEX(Spec_Master_List_tbl[CEC_RPS_ID],MATCH(Registration_Tbl[[#This Row],[Facility_Unit_ARB_ID]],Spec_Master_List_tbl[ARB_ID],0)),"")=0,"",_xlfn.IFNA(INDEX(Spec_Master_List_tbl[CEC_RPS_ID],MATCH(Registration_Tbl[[#This Row],[Facility_Unit_ARB_ID]],Spec_Master_List_tbl[ARB_ID],0)),""))</f>
        <v/>
      </c>
      <c r="J169" s="83"/>
      <c r="K169" s="56"/>
      <c r="L169" s="57"/>
      <c r="M16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69" s="63"/>
      <c r="O169" s="59"/>
      <c r="P169" s="57"/>
      <c r="Q169" s="57"/>
      <c r="R169" s="58"/>
      <c r="S16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69" s="70"/>
      <c r="U169" s="70"/>
      <c r="V169" s="70"/>
      <c r="W169" s="56"/>
      <c r="X169" s="57"/>
      <c r="Y169" s="57"/>
      <c r="Z169" s="56"/>
      <c r="AA169" s="57"/>
      <c r="AB169" s="56"/>
      <c r="AC169" s="57"/>
    </row>
    <row r="170" spans="1:29" ht="16" thickBot="1" x14ac:dyDescent="0.4">
      <c r="A170" s="50" t="str">
        <f>IF(ISBLANK(Registration_Tbl[[#This Row],[Facility_Unit_Name]]),"",'EPE Information'!$C$9)</f>
        <v/>
      </c>
      <c r="B170" s="51"/>
      <c r="C170" s="71" t="str">
        <f>_xlfn.IFNA(INDEX(Spec_Master_List_tbl[ARB_ID],MATCH(Registration_Tbl[[#This Row],[Facility_Unit_Name]],Spec_Master_List_tbl[Specified_Import_Name],0)),"")</f>
        <v/>
      </c>
      <c r="D170" s="52" t="str">
        <f>IF(_xlfn.IFNA(INDEX(Spec_Master_List_tbl[Primary Fuel],MATCH(Registration_Tbl[[#This Row],[Facility_Unit_ARB_ID]],Spec_Master_List_tbl[ARB_ID],0)),"")=0,"",_xlfn.IFNA(INDEX(Spec_Master_List_tbl[Primary Fuel],MATCH(Registration_Tbl[[#This Row],[Facility_Unit_ARB_ID]],Spec_Master_List_tbl[ARB_ID],0)),""))</f>
        <v/>
      </c>
      <c r="E170" s="84" t="str">
        <f>IF(_xlfn.IFNA(INDEX(Spec_Master_List_tbl[Cogen],MATCH(Registration_Tbl[[#This Row],[Facility_Unit_ARB_ID]],Spec_Master_List_tbl[ARB_ID],0)),"")=0,"",_xlfn.IFNA(INDEX(Spec_Master_List_tbl[Cogen],MATCH(Registration_Tbl[[#This Row],[Facility_Unit_ARB_ID]],Spec_Master_List_tbl[ARB_ID],0)),""))</f>
        <v/>
      </c>
      <c r="F170" s="72"/>
      <c r="G170" s="52" t="str">
        <f>IF(_xlfn.IFNA(INDEX(Spec_Master_List_tbl[USEPA_GHG_ID],MATCH(Registration_Tbl[[#This Row],[Facility_Unit_ARB_ID]],Spec_Master_List_tbl[ARB_ID],0)),"")=0,"",_xlfn.IFNA(INDEX(Spec_Master_List_tbl[USEPA_GHG_ID],MATCH(Registration_Tbl[[#This Row],[Facility_Unit_ARB_ID]],Spec_Master_List_tbl[ARB_ID],0)),""))</f>
        <v/>
      </c>
      <c r="H17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70" s="52" t="str">
        <f>IF(_xlfn.IFNA(INDEX(Spec_Master_List_tbl[CEC_RPS_ID],MATCH(Registration_Tbl[[#This Row],[Facility_Unit_ARB_ID]],Spec_Master_List_tbl[ARB_ID],0)),"")=0,"",_xlfn.IFNA(INDEX(Spec_Master_List_tbl[CEC_RPS_ID],MATCH(Registration_Tbl[[#This Row],[Facility_Unit_ARB_ID]],Spec_Master_List_tbl[ARB_ID],0)),""))</f>
        <v/>
      </c>
      <c r="J170" s="83"/>
      <c r="K170" s="56"/>
      <c r="L170" s="57"/>
      <c r="M17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70" s="63"/>
      <c r="O170" s="59"/>
      <c r="P170" s="57"/>
      <c r="Q170" s="57"/>
      <c r="R170" s="58"/>
      <c r="S17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70" s="70"/>
      <c r="U170" s="70"/>
      <c r="V170" s="70"/>
      <c r="W170" s="56"/>
      <c r="X170" s="57"/>
      <c r="Y170" s="57"/>
      <c r="Z170" s="56"/>
      <c r="AA170" s="57"/>
      <c r="AB170" s="56"/>
      <c r="AC170" s="57"/>
    </row>
    <row r="171" spans="1:29" ht="16" thickBot="1" x14ac:dyDescent="0.4">
      <c r="A171" s="50" t="str">
        <f>IF(ISBLANK(Registration_Tbl[[#This Row],[Facility_Unit_Name]]),"",'EPE Information'!$C$9)</f>
        <v/>
      </c>
      <c r="B171" s="51"/>
      <c r="C171" s="71" t="str">
        <f>_xlfn.IFNA(INDEX(Spec_Master_List_tbl[ARB_ID],MATCH(Registration_Tbl[[#This Row],[Facility_Unit_Name]],Spec_Master_List_tbl[Specified_Import_Name],0)),"")</f>
        <v/>
      </c>
      <c r="D171" s="52" t="str">
        <f>IF(_xlfn.IFNA(INDEX(Spec_Master_List_tbl[Primary Fuel],MATCH(Registration_Tbl[[#This Row],[Facility_Unit_ARB_ID]],Spec_Master_List_tbl[ARB_ID],0)),"")=0,"",_xlfn.IFNA(INDEX(Spec_Master_List_tbl[Primary Fuel],MATCH(Registration_Tbl[[#This Row],[Facility_Unit_ARB_ID]],Spec_Master_List_tbl[ARB_ID],0)),""))</f>
        <v/>
      </c>
      <c r="E171" s="84" t="str">
        <f>IF(_xlfn.IFNA(INDEX(Spec_Master_List_tbl[Cogen],MATCH(Registration_Tbl[[#This Row],[Facility_Unit_ARB_ID]],Spec_Master_List_tbl[ARB_ID],0)),"")=0,"",_xlfn.IFNA(INDEX(Spec_Master_List_tbl[Cogen],MATCH(Registration_Tbl[[#This Row],[Facility_Unit_ARB_ID]],Spec_Master_List_tbl[ARB_ID],0)),""))</f>
        <v/>
      </c>
      <c r="F171" s="72"/>
      <c r="G171" s="52" t="str">
        <f>IF(_xlfn.IFNA(INDEX(Spec_Master_List_tbl[USEPA_GHG_ID],MATCH(Registration_Tbl[[#This Row],[Facility_Unit_ARB_ID]],Spec_Master_List_tbl[ARB_ID],0)),"")=0,"",_xlfn.IFNA(INDEX(Spec_Master_List_tbl[USEPA_GHG_ID],MATCH(Registration_Tbl[[#This Row],[Facility_Unit_ARB_ID]],Spec_Master_List_tbl[ARB_ID],0)),""))</f>
        <v/>
      </c>
      <c r="H17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71" s="52" t="str">
        <f>IF(_xlfn.IFNA(INDEX(Spec_Master_List_tbl[CEC_RPS_ID],MATCH(Registration_Tbl[[#This Row],[Facility_Unit_ARB_ID]],Spec_Master_List_tbl[ARB_ID],0)),"")=0,"",_xlfn.IFNA(INDEX(Spec_Master_List_tbl[CEC_RPS_ID],MATCH(Registration_Tbl[[#This Row],[Facility_Unit_ARB_ID]],Spec_Master_List_tbl[ARB_ID],0)),""))</f>
        <v/>
      </c>
      <c r="J171" s="83"/>
      <c r="K171" s="56"/>
      <c r="L171" s="57"/>
      <c r="M17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71" s="63"/>
      <c r="O171" s="59"/>
      <c r="P171" s="57"/>
      <c r="Q171" s="57"/>
      <c r="R171" s="58"/>
      <c r="S17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71" s="70"/>
      <c r="U171" s="70"/>
      <c r="V171" s="70"/>
      <c r="W171" s="56"/>
      <c r="X171" s="57"/>
      <c r="Y171" s="57"/>
      <c r="Z171" s="56"/>
      <c r="AA171" s="57"/>
      <c r="AB171" s="56"/>
      <c r="AC171" s="57"/>
    </row>
    <row r="172" spans="1:29" ht="16" thickBot="1" x14ac:dyDescent="0.4">
      <c r="A172" s="50" t="str">
        <f>IF(ISBLANK(Registration_Tbl[[#This Row],[Facility_Unit_Name]]),"",'EPE Information'!$C$9)</f>
        <v/>
      </c>
      <c r="B172" s="51"/>
      <c r="C172" s="71" t="str">
        <f>_xlfn.IFNA(INDEX(Spec_Master_List_tbl[ARB_ID],MATCH(Registration_Tbl[[#This Row],[Facility_Unit_Name]],Spec_Master_List_tbl[Specified_Import_Name],0)),"")</f>
        <v/>
      </c>
      <c r="D172" s="52" t="str">
        <f>IF(_xlfn.IFNA(INDEX(Spec_Master_List_tbl[Primary Fuel],MATCH(Registration_Tbl[[#This Row],[Facility_Unit_ARB_ID]],Spec_Master_List_tbl[ARB_ID],0)),"")=0,"",_xlfn.IFNA(INDEX(Spec_Master_List_tbl[Primary Fuel],MATCH(Registration_Tbl[[#This Row],[Facility_Unit_ARB_ID]],Spec_Master_List_tbl[ARB_ID],0)),""))</f>
        <v/>
      </c>
      <c r="E172" s="84" t="str">
        <f>IF(_xlfn.IFNA(INDEX(Spec_Master_List_tbl[Cogen],MATCH(Registration_Tbl[[#This Row],[Facility_Unit_ARB_ID]],Spec_Master_List_tbl[ARB_ID],0)),"")=0,"",_xlfn.IFNA(INDEX(Spec_Master_List_tbl[Cogen],MATCH(Registration_Tbl[[#This Row],[Facility_Unit_ARB_ID]],Spec_Master_List_tbl[ARB_ID],0)),""))</f>
        <v/>
      </c>
      <c r="F172" s="72"/>
      <c r="G172" s="52" t="str">
        <f>IF(_xlfn.IFNA(INDEX(Spec_Master_List_tbl[USEPA_GHG_ID],MATCH(Registration_Tbl[[#This Row],[Facility_Unit_ARB_ID]],Spec_Master_List_tbl[ARB_ID],0)),"")=0,"",_xlfn.IFNA(INDEX(Spec_Master_List_tbl[USEPA_GHG_ID],MATCH(Registration_Tbl[[#This Row],[Facility_Unit_ARB_ID]],Spec_Master_List_tbl[ARB_ID],0)),""))</f>
        <v/>
      </c>
      <c r="H17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72" s="52" t="str">
        <f>IF(_xlfn.IFNA(INDEX(Spec_Master_List_tbl[CEC_RPS_ID],MATCH(Registration_Tbl[[#This Row],[Facility_Unit_ARB_ID]],Spec_Master_List_tbl[ARB_ID],0)),"")=0,"",_xlfn.IFNA(INDEX(Spec_Master_List_tbl[CEC_RPS_ID],MATCH(Registration_Tbl[[#This Row],[Facility_Unit_ARB_ID]],Spec_Master_List_tbl[ARB_ID],0)),""))</f>
        <v/>
      </c>
      <c r="J172" s="83"/>
      <c r="K172" s="56"/>
      <c r="L172" s="57"/>
      <c r="M17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72" s="63"/>
      <c r="O172" s="59"/>
      <c r="P172" s="57"/>
      <c r="Q172" s="57"/>
      <c r="R172" s="58"/>
      <c r="S17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72" s="70"/>
      <c r="U172" s="70"/>
      <c r="V172" s="70"/>
      <c r="W172" s="56"/>
      <c r="X172" s="57"/>
      <c r="Y172" s="57"/>
      <c r="Z172" s="56"/>
      <c r="AA172" s="57"/>
      <c r="AB172" s="56"/>
      <c r="AC172" s="57"/>
    </row>
    <row r="173" spans="1:29" ht="16" thickBot="1" x14ac:dyDescent="0.4">
      <c r="A173" s="50" t="str">
        <f>IF(ISBLANK(Registration_Tbl[[#This Row],[Facility_Unit_Name]]),"",'EPE Information'!$C$9)</f>
        <v/>
      </c>
      <c r="B173" s="51"/>
      <c r="C173" s="71" t="str">
        <f>_xlfn.IFNA(INDEX(Spec_Master_List_tbl[ARB_ID],MATCH(Registration_Tbl[[#This Row],[Facility_Unit_Name]],Spec_Master_List_tbl[Specified_Import_Name],0)),"")</f>
        <v/>
      </c>
      <c r="D173" s="52" t="str">
        <f>IF(_xlfn.IFNA(INDEX(Spec_Master_List_tbl[Primary Fuel],MATCH(Registration_Tbl[[#This Row],[Facility_Unit_ARB_ID]],Spec_Master_List_tbl[ARB_ID],0)),"")=0,"",_xlfn.IFNA(INDEX(Spec_Master_List_tbl[Primary Fuel],MATCH(Registration_Tbl[[#This Row],[Facility_Unit_ARB_ID]],Spec_Master_List_tbl[ARB_ID],0)),""))</f>
        <v/>
      </c>
      <c r="E173" s="84" t="str">
        <f>IF(_xlfn.IFNA(INDEX(Spec_Master_List_tbl[Cogen],MATCH(Registration_Tbl[[#This Row],[Facility_Unit_ARB_ID]],Spec_Master_List_tbl[ARB_ID],0)),"")=0,"",_xlfn.IFNA(INDEX(Spec_Master_List_tbl[Cogen],MATCH(Registration_Tbl[[#This Row],[Facility_Unit_ARB_ID]],Spec_Master_List_tbl[ARB_ID],0)),""))</f>
        <v/>
      </c>
      <c r="F173" s="72"/>
      <c r="G173" s="52" t="str">
        <f>IF(_xlfn.IFNA(INDEX(Spec_Master_List_tbl[USEPA_GHG_ID],MATCH(Registration_Tbl[[#This Row],[Facility_Unit_ARB_ID]],Spec_Master_List_tbl[ARB_ID],0)),"")=0,"",_xlfn.IFNA(INDEX(Spec_Master_List_tbl[USEPA_GHG_ID],MATCH(Registration_Tbl[[#This Row],[Facility_Unit_ARB_ID]],Spec_Master_List_tbl[ARB_ID],0)),""))</f>
        <v/>
      </c>
      <c r="H17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73" s="52" t="str">
        <f>IF(_xlfn.IFNA(INDEX(Spec_Master_List_tbl[CEC_RPS_ID],MATCH(Registration_Tbl[[#This Row],[Facility_Unit_ARB_ID]],Spec_Master_List_tbl[ARB_ID],0)),"")=0,"",_xlfn.IFNA(INDEX(Spec_Master_List_tbl[CEC_RPS_ID],MATCH(Registration_Tbl[[#This Row],[Facility_Unit_ARB_ID]],Spec_Master_List_tbl[ARB_ID],0)),""))</f>
        <v/>
      </c>
      <c r="J173" s="83"/>
      <c r="K173" s="56"/>
      <c r="L173" s="57"/>
      <c r="M17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73" s="63"/>
      <c r="O173" s="59"/>
      <c r="P173" s="57"/>
      <c r="Q173" s="57"/>
      <c r="R173" s="58"/>
      <c r="S17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73" s="70"/>
      <c r="U173" s="70"/>
      <c r="V173" s="70"/>
      <c r="W173" s="56"/>
      <c r="X173" s="57"/>
      <c r="Y173" s="57"/>
      <c r="Z173" s="56"/>
      <c r="AA173" s="57"/>
      <c r="AB173" s="56"/>
      <c r="AC173" s="57"/>
    </row>
    <row r="174" spans="1:29" ht="16" thickBot="1" x14ac:dyDescent="0.4">
      <c r="A174" s="50" t="str">
        <f>IF(ISBLANK(Registration_Tbl[[#This Row],[Facility_Unit_Name]]),"",'EPE Information'!$C$9)</f>
        <v/>
      </c>
      <c r="B174" s="51"/>
      <c r="C174" s="71" t="str">
        <f>_xlfn.IFNA(INDEX(Spec_Master_List_tbl[ARB_ID],MATCH(Registration_Tbl[[#This Row],[Facility_Unit_Name]],Spec_Master_List_tbl[Specified_Import_Name],0)),"")</f>
        <v/>
      </c>
      <c r="D174" s="52" t="str">
        <f>IF(_xlfn.IFNA(INDEX(Spec_Master_List_tbl[Primary Fuel],MATCH(Registration_Tbl[[#This Row],[Facility_Unit_ARB_ID]],Spec_Master_List_tbl[ARB_ID],0)),"")=0,"",_xlfn.IFNA(INDEX(Spec_Master_List_tbl[Primary Fuel],MATCH(Registration_Tbl[[#This Row],[Facility_Unit_ARB_ID]],Spec_Master_List_tbl[ARB_ID],0)),""))</f>
        <v/>
      </c>
      <c r="E174" s="84" t="str">
        <f>IF(_xlfn.IFNA(INDEX(Spec_Master_List_tbl[Cogen],MATCH(Registration_Tbl[[#This Row],[Facility_Unit_ARB_ID]],Spec_Master_List_tbl[ARB_ID],0)),"")=0,"",_xlfn.IFNA(INDEX(Spec_Master_List_tbl[Cogen],MATCH(Registration_Tbl[[#This Row],[Facility_Unit_ARB_ID]],Spec_Master_List_tbl[ARB_ID],0)),""))</f>
        <v/>
      </c>
      <c r="F174" s="72"/>
      <c r="G174" s="52" t="str">
        <f>IF(_xlfn.IFNA(INDEX(Spec_Master_List_tbl[USEPA_GHG_ID],MATCH(Registration_Tbl[[#This Row],[Facility_Unit_ARB_ID]],Spec_Master_List_tbl[ARB_ID],0)),"")=0,"",_xlfn.IFNA(INDEX(Spec_Master_List_tbl[USEPA_GHG_ID],MATCH(Registration_Tbl[[#This Row],[Facility_Unit_ARB_ID]],Spec_Master_List_tbl[ARB_ID],0)),""))</f>
        <v/>
      </c>
      <c r="H17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74" s="52" t="str">
        <f>IF(_xlfn.IFNA(INDEX(Spec_Master_List_tbl[CEC_RPS_ID],MATCH(Registration_Tbl[[#This Row],[Facility_Unit_ARB_ID]],Spec_Master_List_tbl[ARB_ID],0)),"")=0,"",_xlfn.IFNA(INDEX(Spec_Master_List_tbl[CEC_RPS_ID],MATCH(Registration_Tbl[[#This Row],[Facility_Unit_ARB_ID]],Spec_Master_List_tbl[ARB_ID],0)),""))</f>
        <v/>
      </c>
      <c r="J174" s="83"/>
      <c r="K174" s="56"/>
      <c r="L174" s="57"/>
      <c r="M17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74" s="63"/>
      <c r="O174" s="59"/>
      <c r="P174" s="57"/>
      <c r="Q174" s="57"/>
      <c r="R174" s="58"/>
      <c r="S17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74" s="70"/>
      <c r="U174" s="70"/>
      <c r="V174" s="70"/>
      <c r="W174" s="56"/>
      <c r="X174" s="57"/>
      <c r="Y174" s="57"/>
      <c r="Z174" s="56"/>
      <c r="AA174" s="57"/>
      <c r="AB174" s="56"/>
      <c r="AC174" s="57"/>
    </row>
    <row r="175" spans="1:29" ht="16" thickBot="1" x14ac:dyDescent="0.4">
      <c r="A175" s="50" t="str">
        <f>IF(ISBLANK(Registration_Tbl[[#This Row],[Facility_Unit_Name]]),"",'EPE Information'!$C$9)</f>
        <v/>
      </c>
      <c r="B175" s="51"/>
      <c r="C175" s="71" t="str">
        <f>_xlfn.IFNA(INDEX(Spec_Master_List_tbl[ARB_ID],MATCH(Registration_Tbl[[#This Row],[Facility_Unit_Name]],Spec_Master_List_tbl[Specified_Import_Name],0)),"")</f>
        <v/>
      </c>
      <c r="D175" s="52" t="str">
        <f>IF(_xlfn.IFNA(INDEX(Spec_Master_List_tbl[Primary Fuel],MATCH(Registration_Tbl[[#This Row],[Facility_Unit_ARB_ID]],Spec_Master_List_tbl[ARB_ID],0)),"")=0,"",_xlfn.IFNA(INDEX(Spec_Master_List_tbl[Primary Fuel],MATCH(Registration_Tbl[[#This Row],[Facility_Unit_ARB_ID]],Spec_Master_List_tbl[ARB_ID],0)),""))</f>
        <v/>
      </c>
      <c r="E175" s="84" t="str">
        <f>IF(_xlfn.IFNA(INDEX(Spec_Master_List_tbl[Cogen],MATCH(Registration_Tbl[[#This Row],[Facility_Unit_ARB_ID]],Spec_Master_List_tbl[ARB_ID],0)),"")=0,"",_xlfn.IFNA(INDEX(Spec_Master_List_tbl[Cogen],MATCH(Registration_Tbl[[#This Row],[Facility_Unit_ARB_ID]],Spec_Master_List_tbl[ARB_ID],0)),""))</f>
        <v/>
      </c>
      <c r="F175" s="72"/>
      <c r="G175" s="52" t="str">
        <f>IF(_xlfn.IFNA(INDEX(Spec_Master_List_tbl[USEPA_GHG_ID],MATCH(Registration_Tbl[[#This Row],[Facility_Unit_ARB_ID]],Spec_Master_List_tbl[ARB_ID],0)),"")=0,"",_xlfn.IFNA(INDEX(Spec_Master_List_tbl[USEPA_GHG_ID],MATCH(Registration_Tbl[[#This Row],[Facility_Unit_ARB_ID]],Spec_Master_List_tbl[ARB_ID],0)),""))</f>
        <v/>
      </c>
      <c r="H17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75" s="52" t="str">
        <f>IF(_xlfn.IFNA(INDEX(Spec_Master_List_tbl[CEC_RPS_ID],MATCH(Registration_Tbl[[#This Row],[Facility_Unit_ARB_ID]],Spec_Master_List_tbl[ARB_ID],0)),"")=0,"",_xlfn.IFNA(INDEX(Spec_Master_List_tbl[CEC_RPS_ID],MATCH(Registration_Tbl[[#This Row],[Facility_Unit_ARB_ID]],Spec_Master_List_tbl[ARB_ID],0)),""))</f>
        <v/>
      </c>
      <c r="J175" s="83"/>
      <c r="K175" s="56"/>
      <c r="L175" s="57"/>
      <c r="M17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75" s="63"/>
      <c r="O175" s="59"/>
      <c r="P175" s="57"/>
      <c r="Q175" s="57"/>
      <c r="R175" s="58"/>
      <c r="S17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75" s="70"/>
      <c r="U175" s="70"/>
      <c r="V175" s="70"/>
      <c r="W175" s="56"/>
      <c r="X175" s="57"/>
      <c r="Y175" s="57"/>
      <c r="Z175" s="56"/>
      <c r="AA175" s="57"/>
      <c r="AB175" s="56"/>
      <c r="AC175" s="57"/>
    </row>
    <row r="176" spans="1:29" ht="16" thickBot="1" x14ac:dyDescent="0.4">
      <c r="A176" s="50" t="str">
        <f>IF(ISBLANK(Registration_Tbl[[#This Row],[Facility_Unit_Name]]),"",'EPE Information'!$C$9)</f>
        <v/>
      </c>
      <c r="B176" s="51"/>
      <c r="C176" s="71" t="str">
        <f>_xlfn.IFNA(INDEX(Spec_Master_List_tbl[ARB_ID],MATCH(Registration_Tbl[[#This Row],[Facility_Unit_Name]],Spec_Master_List_tbl[Specified_Import_Name],0)),"")</f>
        <v/>
      </c>
      <c r="D176" s="52" t="str">
        <f>IF(_xlfn.IFNA(INDEX(Spec_Master_List_tbl[Primary Fuel],MATCH(Registration_Tbl[[#This Row],[Facility_Unit_ARB_ID]],Spec_Master_List_tbl[ARB_ID],0)),"")=0,"",_xlfn.IFNA(INDEX(Spec_Master_List_tbl[Primary Fuel],MATCH(Registration_Tbl[[#This Row],[Facility_Unit_ARB_ID]],Spec_Master_List_tbl[ARB_ID],0)),""))</f>
        <v/>
      </c>
      <c r="E176" s="84" t="str">
        <f>IF(_xlfn.IFNA(INDEX(Spec_Master_List_tbl[Cogen],MATCH(Registration_Tbl[[#This Row],[Facility_Unit_ARB_ID]],Spec_Master_List_tbl[ARB_ID],0)),"")=0,"",_xlfn.IFNA(INDEX(Spec_Master_List_tbl[Cogen],MATCH(Registration_Tbl[[#This Row],[Facility_Unit_ARB_ID]],Spec_Master_List_tbl[ARB_ID],0)),""))</f>
        <v/>
      </c>
      <c r="F176" s="72"/>
      <c r="G176" s="52" t="str">
        <f>IF(_xlfn.IFNA(INDEX(Spec_Master_List_tbl[USEPA_GHG_ID],MATCH(Registration_Tbl[[#This Row],[Facility_Unit_ARB_ID]],Spec_Master_List_tbl[ARB_ID],0)),"")=0,"",_xlfn.IFNA(INDEX(Spec_Master_List_tbl[USEPA_GHG_ID],MATCH(Registration_Tbl[[#This Row],[Facility_Unit_ARB_ID]],Spec_Master_List_tbl[ARB_ID],0)),""))</f>
        <v/>
      </c>
      <c r="H17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76" s="52" t="str">
        <f>IF(_xlfn.IFNA(INDEX(Spec_Master_List_tbl[CEC_RPS_ID],MATCH(Registration_Tbl[[#This Row],[Facility_Unit_ARB_ID]],Spec_Master_List_tbl[ARB_ID],0)),"")=0,"",_xlfn.IFNA(INDEX(Spec_Master_List_tbl[CEC_RPS_ID],MATCH(Registration_Tbl[[#This Row],[Facility_Unit_ARB_ID]],Spec_Master_List_tbl[ARB_ID],0)),""))</f>
        <v/>
      </c>
      <c r="J176" s="83"/>
      <c r="K176" s="56"/>
      <c r="L176" s="57"/>
      <c r="M17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76" s="63"/>
      <c r="O176" s="59"/>
      <c r="P176" s="57"/>
      <c r="Q176" s="57"/>
      <c r="R176" s="58"/>
      <c r="S17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76" s="70"/>
      <c r="U176" s="70"/>
      <c r="V176" s="70"/>
      <c r="W176" s="56"/>
      <c r="X176" s="57"/>
      <c r="Y176" s="57"/>
      <c r="Z176" s="56"/>
      <c r="AA176" s="57"/>
      <c r="AB176" s="56"/>
      <c r="AC176" s="57"/>
    </row>
    <row r="177" spans="1:29" ht="16" thickBot="1" x14ac:dyDescent="0.4">
      <c r="A177" s="50" t="str">
        <f>IF(ISBLANK(Registration_Tbl[[#This Row],[Facility_Unit_Name]]),"",'EPE Information'!$C$9)</f>
        <v/>
      </c>
      <c r="B177" s="51"/>
      <c r="C177" s="71" t="str">
        <f>_xlfn.IFNA(INDEX(Spec_Master_List_tbl[ARB_ID],MATCH(Registration_Tbl[[#This Row],[Facility_Unit_Name]],Spec_Master_List_tbl[Specified_Import_Name],0)),"")</f>
        <v/>
      </c>
      <c r="D177" s="52" t="str">
        <f>IF(_xlfn.IFNA(INDEX(Spec_Master_List_tbl[Primary Fuel],MATCH(Registration_Tbl[[#This Row],[Facility_Unit_ARB_ID]],Spec_Master_List_tbl[ARB_ID],0)),"")=0,"",_xlfn.IFNA(INDEX(Spec_Master_List_tbl[Primary Fuel],MATCH(Registration_Tbl[[#This Row],[Facility_Unit_ARB_ID]],Spec_Master_List_tbl[ARB_ID],0)),""))</f>
        <v/>
      </c>
      <c r="E177" s="84" t="str">
        <f>IF(_xlfn.IFNA(INDEX(Spec_Master_List_tbl[Cogen],MATCH(Registration_Tbl[[#This Row],[Facility_Unit_ARB_ID]],Spec_Master_List_tbl[ARB_ID],0)),"")=0,"",_xlfn.IFNA(INDEX(Spec_Master_List_tbl[Cogen],MATCH(Registration_Tbl[[#This Row],[Facility_Unit_ARB_ID]],Spec_Master_List_tbl[ARB_ID],0)),""))</f>
        <v/>
      </c>
      <c r="F177" s="72"/>
      <c r="G177" s="52" t="str">
        <f>IF(_xlfn.IFNA(INDEX(Spec_Master_List_tbl[USEPA_GHG_ID],MATCH(Registration_Tbl[[#This Row],[Facility_Unit_ARB_ID]],Spec_Master_List_tbl[ARB_ID],0)),"")=0,"",_xlfn.IFNA(INDEX(Spec_Master_List_tbl[USEPA_GHG_ID],MATCH(Registration_Tbl[[#This Row],[Facility_Unit_ARB_ID]],Spec_Master_List_tbl[ARB_ID],0)),""))</f>
        <v/>
      </c>
      <c r="H17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77" s="52" t="str">
        <f>IF(_xlfn.IFNA(INDEX(Spec_Master_List_tbl[CEC_RPS_ID],MATCH(Registration_Tbl[[#This Row],[Facility_Unit_ARB_ID]],Spec_Master_List_tbl[ARB_ID],0)),"")=0,"",_xlfn.IFNA(INDEX(Spec_Master_List_tbl[CEC_RPS_ID],MATCH(Registration_Tbl[[#This Row],[Facility_Unit_ARB_ID]],Spec_Master_List_tbl[ARB_ID],0)),""))</f>
        <v/>
      </c>
      <c r="J177" s="83"/>
      <c r="K177" s="56"/>
      <c r="L177" s="57"/>
      <c r="M17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77" s="63"/>
      <c r="O177" s="59"/>
      <c r="P177" s="57"/>
      <c r="Q177" s="57"/>
      <c r="R177" s="58"/>
      <c r="S17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77" s="70"/>
      <c r="U177" s="70"/>
      <c r="V177" s="70"/>
      <c r="W177" s="56"/>
      <c r="X177" s="57"/>
      <c r="Y177" s="57"/>
      <c r="Z177" s="56"/>
      <c r="AA177" s="57"/>
      <c r="AB177" s="56"/>
      <c r="AC177" s="57"/>
    </row>
    <row r="178" spans="1:29" ht="16" thickBot="1" x14ac:dyDescent="0.4">
      <c r="A178" s="50" t="str">
        <f>IF(ISBLANK(Registration_Tbl[[#This Row],[Facility_Unit_Name]]),"",'EPE Information'!$C$9)</f>
        <v/>
      </c>
      <c r="B178" s="51"/>
      <c r="C178" s="71" t="str">
        <f>_xlfn.IFNA(INDEX(Spec_Master_List_tbl[ARB_ID],MATCH(Registration_Tbl[[#This Row],[Facility_Unit_Name]],Spec_Master_List_tbl[Specified_Import_Name],0)),"")</f>
        <v/>
      </c>
      <c r="D178" s="52" t="str">
        <f>IF(_xlfn.IFNA(INDEX(Spec_Master_List_tbl[Primary Fuel],MATCH(Registration_Tbl[[#This Row],[Facility_Unit_ARB_ID]],Spec_Master_List_tbl[ARB_ID],0)),"")=0,"",_xlfn.IFNA(INDEX(Spec_Master_List_tbl[Primary Fuel],MATCH(Registration_Tbl[[#This Row],[Facility_Unit_ARB_ID]],Spec_Master_List_tbl[ARB_ID],0)),""))</f>
        <v/>
      </c>
      <c r="E178" s="84" t="str">
        <f>IF(_xlfn.IFNA(INDEX(Spec_Master_List_tbl[Cogen],MATCH(Registration_Tbl[[#This Row],[Facility_Unit_ARB_ID]],Spec_Master_List_tbl[ARB_ID],0)),"")=0,"",_xlfn.IFNA(INDEX(Spec_Master_List_tbl[Cogen],MATCH(Registration_Tbl[[#This Row],[Facility_Unit_ARB_ID]],Spec_Master_List_tbl[ARB_ID],0)),""))</f>
        <v/>
      </c>
      <c r="F178" s="72"/>
      <c r="G178" s="52" t="str">
        <f>IF(_xlfn.IFNA(INDEX(Spec_Master_List_tbl[USEPA_GHG_ID],MATCH(Registration_Tbl[[#This Row],[Facility_Unit_ARB_ID]],Spec_Master_List_tbl[ARB_ID],0)),"")=0,"",_xlfn.IFNA(INDEX(Spec_Master_List_tbl[USEPA_GHG_ID],MATCH(Registration_Tbl[[#This Row],[Facility_Unit_ARB_ID]],Spec_Master_List_tbl[ARB_ID],0)),""))</f>
        <v/>
      </c>
      <c r="H17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78" s="52" t="str">
        <f>IF(_xlfn.IFNA(INDEX(Spec_Master_List_tbl[CEC_RPS_ID],MATCH(Registration_Tbl[[#This Row],[Facility_Unit_ARB_ID]],Spec_Master_List_tbl[ARB_ID],0)),"")=0,"",_xlfn.IFNA(INDEX(Spec_Master_List_tbl[CEC_RPS_ID],MATCH(Registration_Tbl[[#This Row],[Facility_Unit_ARB_ID]],Spec_Master_List_tbl[ARB_ID],0)),""))</f>
        <v/>
      </c>
      <c r="J178" s="83"/>
      <c r="K178" s="56"/>
      <c r="L178" s="57"/>
      <c r="M17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78" s="63"/>
      <c r="O178" s="59"/>
      <c r="P178" s="57"/>
      <c r="Q178" s="57"/>
      <c r="R178" s="58"/>
      <c r="S17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78" s="70"/>
      <c r="U178" s="70"/>
      <c r="V178" s="70"/>
      <c r="W178" s="56"/>
      <c r="X178" s="57"/>
      <c r="Y178" s="57"/>
      <c r="Z178" s="56"/>
      <c r="AA178" s="57"/>
      <c r="AB178" s="56"/>
      <c r="AC178" s="57"/>
    </row>
    <row r="179" spans="1:29" ht="16" thickBot="1" x14ac:dyDescent="0.4">
      <c r="A179" s="50" t="str">
        <f>IF(ISBLANK(Registration_Tbl[[#This Row],[Facility_Unit_Name]]),"",'EPE Information'!$C$9)</f>
        <v/>
      </c>
      <c r="B179" s="51"/>
      <c r="C179" s="71" t="str">
        <f>_xlfn.IFNA(INDEX(Spec_Master_List_tbl[ARB_ID],MATCH(Registration_Tbl[[#This Row],[Facility_Unit_Name]],Spec_Master_List_tbl[Specified_Import_Name],0)),"")</f>
        <v/>
      </c>
      <c r="D179" s="52" t="str">
        <f>IF(_xlfn.IFNA(INDEX(Spec_Master_List_tbl[Primary Fuel],MATCH(Registration_Tbl[[#This Row],[Facility_Unit_ARB_ID]],Spec_Master_List_tbl[ARB_ID],0)),"")=0,"",_xlfn.IFNA(INDEX(Spec_Master_List_tbl[Primary Fuel],MATCH(Registration_Tbl[[#This Row],[Facility_Unit_ARB_ID]],Spec_Master_List_tbl[ARB_ID],0)),""))</f>
        <v/>
      </c>
      <c r="E179" s="84" t="str">
        <f>IF(_xlfn.IFNA(INDEX(Spec_Master_List_tbl[Cogen],MATCH(Registration_Tbl[[#This Row],[Facility_Unit_ARB_ID]],Spec_Master_List_tbl[ARB_ID],0)),"")=0,"",_xlfn.IFNA(INDEX(Spec_Master_List_tbl[Cogen],MATCH(Registration_Tbl[[#This Row],[Facility_Unit_ARB_ID]],Spec_Master_List_tbl[ARB_ID],0)),""))</f>
        <v/>
      </c>
      <c r="F179" s="72"/>
      <c r="G179" s="52" t="str">
        <f>IF(_xlfn.IFNA(INDEX(Spec_Master_List_tbl[USEPA_GHG_ID],MATCH(Registration_Tbl[[#This Row],[Facility_Unit_ARB_ID]],Spec_Master_List_tbl[ARB_ID],0)),"")=0,"",_xlfn.IFNA(INDEX(Spec_Master_List_tbl[USEPA_GHG_ID],MATCH(Registration_Tbl[[#This Row],[Facility_Unit_ARB_ID]],Spec_Master_List_tbl[ARB_ID],0)),""))</f>
        <v/>
      </c>
      <c r="H17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79" s="52" t="str">
        <f>IF(_xlfn.IFNA(INDEX(Spec_Master_List_tbl[CEC_RPS_ID],MATCH(Registration_Tbl[[#This Row],[Facility_Unit_ARB_ID]],Spec_Master_List_tbl[ARB_ID],0)),"")=0,"",_xlfn.IFNA(INDEX(Spec_Master_List_tbl[CEC_RPS_ID],MATCH(Registration_Tbl[[#This Row],[Facility_Unit_ARB_ID]],Spec_Master_List_tbl[ARB_ID],0)),""))</f>
        <v/>
      </c>
      <c r="J179" s="83"/>
      <c r="K179" s="56"/>
      <c r="L179" s="57"/>
      <c r="M17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79" s="63"/>
      <c r="O179" s="59"/>
      <c r="P179" s="57"/>
      <c r="Q179" s="57"/>
      <c r="R179" s="58"/>
      <c r="S17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79" s="70"/>
      <c r="U179" s="70"/>
      <c r="V179" s="70"/>
      <c r="W179" s="56"/>
      <c r="X179" s="57"/>
      <c r="Y179" s="57"/>
      <c r="Z179" s="56"/>
      <c r="AA179" s="57"/>
      <c r="AB179" s="56"/>
      <c r="AC179" s="57"/>
    </row>
    <row r="180" spans="1:29" ht="16" thickBot="1" x14ac:dyDescent="0.4">
      <c r="A180" s="50" t="str">
        <f>IF(ISBLANK(Registration_Tbl[[#This Row],[Facility_Unit_Name]]),"",'EPE Information'!$C$9)</f>
        <v/>
      </c>
      <c r="B180" s="51"/>
      <c r="C180" s="71" t="str">
        <f>_xlfn.IFNA(INDEX(Spec_Master_List_tbl[ARB_ID],MATCH(Registration_Tbl[[#This Row],[Facility_Unit_Name]],Spec_Master_List_tbl[Specified_Import_Name],0)),"")</f>
        <v/>
      </c>
      <c r="D180" s="52" t="str">
        <f>IF(_xlfn.IFNA(INDEX(Spec_Master_List_tbl[Primary Fuel],MATCH(Registration_Tbl[[#This Row],[Facility_Unit_ARB_ID]],Spec_Master_List_tbl[ARB_ID],0)),"")=0,"",_xlfn.IFNA(INDEX(Spec_Master_List_tbl[Primary Fuel],MATCH(Registration_Tbl[[#This Row],[Facility_Unit_ARB_ID]],Spec_Master_List_tbl[ARB_ID],0)),""))</f>
        <v/>
      </c>
      <c r="E180" s="84" t="str">
        <f>IF(_xlfn.IFNA(INDEX(Spec_Master_List_tbl[Cogen],MATCH(Registration_Tbl[[#This Row],[Facility_Unit_ARB_ID]],Spec_Master_List_tbl[ARB_ID],0)),"")=0,"",_xlfn.IFNA(INDEX(Spec_Master_List_tbl[Cogen],MATCH(Registration_Tbl[[#This Row],[Facility_Unit_ARB_ID]],Spec_Master_List_tbl[ARB_ID],0)),""))</f>
        <v/>
      </c>
      <c r="F180" s="72"/>
      <c r="G180" s="52" t="str">
        <f>IF(_xlfn.IFNA(INDEX(Spec_Master_List_tbl[USEPA_GHG_ID],MATCH(Registration_Tbl[[#This Row],[Facility_Unit_ARB_ID]],Spec_Master_List_tbl[ARB_ID],0)),"")=0,"",_xlfn.IFNA(INDEX(Spec_Master_List_tbl[USEPA_GHG_ID],MATCH(Registration_Tbl[[#This Row],[Facility_Unit_ARB_ID]],Spec_Master_List_tbl[ARB_ID],0)),""))</f>
        <v/>
      </c>
      <c r="H18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80" s="52" t="str">
        <f>IF(_xlfn.IFNA(INDEX(Spec_Master_List_tbl[CEC_RPS_ID],MATCH(Registration_Tbl[[#This Row],[Facility_Unit_ARB_ID]],Spec_Master_List_tbl[ARB_ID],0)),"")=0,"",_xlfn.IFNA(INDEX(Spec_Master_List_tbl[CEC_RPS_ID],MATCH(Registration_Tbl[[#This Row],[Facility_Unit_ARB_ID]],Spec_Master_List_tbl[ARB_ID],0)),""))</f>
        <v/>
      </c>
      <c r="J180" s="83"/>
      <c r="K180" s="56"/>
      <c r="L180" s="57"/>
      <c r="M18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80" s="63"/>
      <c r="O180" s="59"/>
      <c r="P180" s="57"/>
      <c r="Q180" s="57"/>
      <c r="R180" s="58"/>
      <c r="S18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80" s="70"/>
      <c r="U180" s="70"/>
      <c r="V180" s="70"/>
      <c r="W180" s="56"/>
      <c r="X180" s="57"/>
      <c r="Y180" s="57"/>
      <c r="Z180" s="56"/>
      <c r="AA180" s="57"/>
      <c r="AB180" s="56"/>
      <c r="AC180" s="57"/>
    </row>
    <row r="181" spans="1:29" ht="16" thickBot="1" x14ac:dyDescent="0.4">
      <c r="A181" s="50" t="str">
        <f>IF(ISBLANK(Registration_Tbl[[#This Row],[Facility_Unit_Name]]),"",'EPE Information'!$C$9)</f>
        <v/>
      </c>
      <c r="B181" s="51"/>
      <c r="C181" s="71" t="str">
        <f>_xlfn.IFNA(INDEX(Spec_Master_List_tbl[ARB_ID],MATCH(Registration_Tbl[[#This Row],[Facility_Unit_Name]],Spec_Master_List_tbl[Specified_Import_Name],0)),"")</f>
        <v/>
      </c>
      <c r="D181" s="52" t="str">
        <f>IF(_xlfn.IFNA(INDEX(Spec_Master_List_tbl[Primary Fuel],MATCH(Registration_Tbl[[#This Row],[Facility_Unit_ARB_ID]],Spec_Master_List_tbl[ARB_ID],0)),"")=0,"",_xlfn.IFNA(INDEX(Spec_Master_List_tbl[Primary Fuel],MATCH(Registration_Tbl[[#This Row],[Facility_Unit_ARB_ID]],Spec_Master_List_tbl[ARB_ID],0)),""))</f>
        <v/>
      </c>
      <c r="E181" s="84" t="str">
        <f>IF(_xlfn.IFNA(INDEX(Spec_Master_List_tbl[Cogen],MATCH(Registration_Tbl[[#This Row],[Facility_Unit_ARB_ID]],Spec_Master_List_tbl[ARB_ID],0)),"")=0,"",_xlfn.IFNA(INDEX(Spec_Master_List_tbl[Cogen],MATCH(Registration_Tbl[[#This Row],[Facility_Unit_ARB_ID]],Spec_Master_List_tbl[ARB_ID],0)),""))</f>
        <v/>
      </c>
      <c r="F181" s="72"/>
      <c r="G181" s="52" t="str">
        <f>IF(_xlfn.IFNA(INDEX(Spec_Master_List_tbl[USEPA_GHG_ID],MATCH(Registration_Tbl[[#This Row],[Facility_Unit_ARB_ID]],Spec_Master_List_tbl[ARB_ID],0)),"")=0,"",_xlfn.IFNA(INDEX(Spec_Master_List_tbl[USEPA_GHG_ID],MATCH(Registration_Tbl[[#This Row],[Facility_Unit_ARB_ID]],Spec_Master_List_tbl[ARB_ID],0)),""))</f>
        <v/>
      </c>
      <c r="H18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81" s="52" t="str">
        <f>IF(_xlfn.IFNA(INDEX(Spec_Master_List_tbl[CEC_RPS_ID],MATCH(Registration_Tbl[[#This Row],[Facility_Unit_ARB_ID]],Spec_Master_List_tbl[ARB_ID],0)),"")=0,"",_xlfn.IFNA(INDEX(Spec_Master_List_tbl[CEC_RPS_ID],MATCH(Registration_Tbl[[#This Row],[Facility_Unit_ARB_ID]],Spec_Master_List_tbl[ARB_ID],0)),""))</f>
        <v/>
      </c>
      <c r="J181" s="83"/>
      <c r="K181" s="56"/>
      <c r="L181" s="57"/>
      <c r="M18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81" s="63"/>
      <c r="O181" s="59"/>
      <c r="P181" s="57"/>
      <c r="Q181" s="57"/>
      <c r="R181" s="58"/>
      <c r="S18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81" s="70"/>
      <c r="U181" s="70"/>
      <c r="V181" s="70"/>
      <c r="W181" s="56"/>
      <c r="X181" s="57"/>
      <c r="Y181" s="57"/>
      <c r="Z181" s="56"/>
      <c r="AA181" s="57"/>
      <c r="AB181" s="56"/>
      <c r="AC181" s="57"/>
    </row>
    <row r="182" spans="1:29" ht="16" thickBot="1" x14ac:dyDescent="0.4">
      <c r="A182" s="50" t="str">
        <f>IF(ISBLANK(Registration_Tbl[[#This Row],[Facility_Unit_Name]]),"",'EPE Information'!$C$9)</f>
        <v/>
      </c>
      <c r="B182" s="51"/>
      <c r="C182" s="71" t="str">
        <f>_xlfn.IFNA(INDEX(Spec_Master_List_tbl[ARB_ID],MATCH(Registration_Tbl[[#This Row],[Facility_Unit_Name]],Spec_Master_List_tbl[Specified_Import_Name],0)),"")</f>
        <v/>
      </c>
      <c r="D182" s="52" t="str">
        <f>IF(_xlfn.IFNA(INDEX(Spec_Master_List_tbl[Primary Fuel],MATCH(Registration_Tbl[[#This Row],[Facility_Unit_ARB_ID]],Spec_Master_List_tbl[ARB_ID],0)),"")=0,"",_xlfn.IFNA(INDEX(Spec_Master_List_tbl[Primary Fuel],MATCH(Registration_Tbl[[#This Row],[Facility_Unit_ARB_ID]],Spec_Master_List_tbl[ARB_ID],0)),""))</f>
        <v/>
      </c>
      <c r="E182" s="84" t="str">
        <f>IF(_xlfn.IFNA(INDEX(Spec_Master_List_tbl[Cogen],MATCH(Registration_Tbl[[#This Row],[Facility_Unit_ARB_ID]],Spec_Master_List_tbl[ARB_ID],0)),"")=0,"",_xlfn.IFNA(INDEX(Spec_Master_List_tbl[Cogen],MATCH(Registration_Tbl[[#This Row],[Facility_Unit_ARB_ID]],Spec_Master_List_tbl[ARB_ID],0)),""))</f>
        <v/>
      </c>
      <c r="F182" s="72"/>
      <c r="G182" s="52" t="str">
        <f>IF(_xlfn.IFNA(INDEX(Spec_Master_List_tbl[USEPA_GHG_ID],MATCH(Registration_Tbl[[#This Row],[Facility_Unit_ARB_ID]],Spec_Master_List_tbl[ARB_ID],0)),"")=0,"",_xlfn.IFNA(INDEX(Spec_Master_List_tbl[USEPA_GHG_ID],MATCH(Registration_Tbl[[#This Row],[Facility_Unit_ARB_ID]],Spec_Master_List_tbl[ARB_ID],0)),""))</f>
        <v/>
      </c>
      <c r="H18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82" s="52" t="str">
        <f>IF(_xlfn.IFNA(INDEX(Spec_Master_List_tbl[CEC_RPS_ID],MATCH(Registration_Tbl[[#This Row],[Facility_Unit_ARB_ID]],Spec_Master_List_tbl[ARB_ID],0)),"")=0,"",_xlfn.IFNA(INDEX(Spec_Master_List_tbl[CEC_RPS_ID],MATCH(Registration_Tbl[[#This Row],[Facility_Unit_ARB_ID]],Spec_Master_List_tbl[ARB_ID],0)),""))</f>
        <v/>
      </c>
      <c r="J182" s="83"/>
      <c r="K182" s="56"/>
      <c r="L182" s="57"/>
      <c r="M18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82" s="63"/>
      <c r="O182" s="59"/>
      <c r="P182" s="57"/>
      <c r="Q182" s="57"/>
      <c r="R182" s="58"/>
      <c r="S18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82" s="70"/>
      <c r="U182" s="70"/>
      <c r="V182" s="70"/>
      <c r="W182" s="56"/>
      <c r="X182" s="57"/>
      <c r="Y182" s="57"/>
      <c r="Z182" s="56"/>
      <c r="AA182" s="57"/>
      <c r="AB182" s="56"/>
      <c r="AC182" s="57"/>
    </row>
    <row r="183" spans="1:29" ht="16" thickBot="1" x14ac:dyDescent="0.4">
      <c r="A183" s="50" t="str">
        <f>IF(ISBLANK(Registration_Tbl[[#This Row],[Facility_Unit_Name]]),"",'EPE Information'!$C$9)</f>
        <v/>
      </c>
      <c r="B183" s="51"/>
      <c r="C183" s="71" t="str">
        <f>_xlfn.IFNA(INDEX(Spec_Master_List_tbl[ARB_ID],MATCH(Registration_Tbl[[#This Row],[Facility_Unit_Name]],Spec_Master_List_tbl[Specified_Import_Name],0)),"")</f>
        <v/>
      </c>
      <c r="D183" s="52" t="str">
        <f>IF(_xlfn.IFNA(INDEX(Spec_Master_List_tbl[Primary Fuel],MATCH(Registration_Tbl[[#This Row],[Facility_Unit_ARB_ID]],Spec_Master_List_tbl[ARB_ID],0)),"")=0,"",_xlfn.IFNA(INDEX(Spec_Master_List_tbl[Primary Fuel],MATCH(Registration_Tbl[[#This Row],[Facility_Unit_ARB_ID]],Spec_Master_List_tbl[ARB_ID],0)),""))</f>
        <v/>
      </c>
      <c r="E183" s="84" t="str">
        <f>IF(_xlfn.IFNA(INDEX(Spec_Master_List_tbl[Cogen],MATCH(Registration_Tbl[[#This Row],[Facility_Unit_ARB_ID]],Spec_Master_List_tbl[ARB_ID],0)),"")=0,"",_xlfn.IFNA(INDEX(Spec_Master_List_tbl[Cogen],MATCH(Registration_Tbl[[#This Row],[Facility_Unit_ARB_ID]],Spec_Master_List_tbl[ARB_ID],0)),""))</f>
        <v/>
      </c>
      <c r="F183" s="72"/>
      <c r="G183" s="52" t="str">
        <f>IF(_xlfn.IFNA(INDEX(Spec_Master_List_tbl[USEPA_GHG_ID],MATCH(Registration_Tbl[[#This Row],[Facility_Unit_ARB_ID]],Spec_Master_List_tbl[ARB_ID],0)),"")=0,"",_xlfn.IFNA(INDEX(Spec_Master_List_tbl[USEPA_GHG_ID],MATCH(Registration_Tbl[[#This Row],[Facility_Unit_ARB_ID]],Spec_Master_List_tbl[ARB_ID],0)),""))</f>
        <v/>
      </c>
      <c r="H18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83" s="52" t="str">
        <f>IF(_xlfn.IFNA(INDEX(Spec_Master_List_tbl[CEC_RPS_ID],MATCH(Registration_Tbl[[#This Row],[Facility_Unit_ARB_ID]],Spec_Master_List_tbl[ARB_ID],0)),"")=0,"",_xlfn.IFNA(INDEX(Spec_Master_List_tbl[CEC_RPS_ID],MATCH(Registration_Tbl[[#This Row],[Facility_Unit_ARB_ID]],Spec_Master_List_tbl[ARB_ID],0)),""))</f>
        <v/>
      </c>
      <c r="J183" s="83"/>
      <c r="K183" s="56"/>
      <c r="L183" s="57"/>
      <c r="M18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83" s="63"/>
      <c r="O183" s="59"/>
      <c r="P183" s="57"/>
      <c r="Q183" s="57"/>
      <c r="R183" s="58"/>
      <c r="S18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83" s="70"/>
      <c r="U183" s="70"/>
      <c r="V183" s="70"/>
      <c r="W183" s="56"/>
      <c r="X183" s="57"/>
      <c r="Y183" s="57"/>
      <c r="Z183" s="56"/>
      <c r="AA183" s="57"/>
      <c r="AB183" s="56"/>
      <c r="AC183" s="57"/>
    </row>
    <row r="184" spans="1:29" ht="16" thickBot="1" x14ac:dyDescent="0.4">
      <c r="A184" s="50" t="str">
        <f>IF(ISBLANK(Registration_Tbl[[#This Row],[Facility_Unit_Name]]),"",'EPE Information'!$C$9)</f>
        <v/>
      </c>
      <c r="B184" s="51"/>
      <c r="C184" s="71" t="str">
        <f>_xlfn.IFNA(INDEX(Spec_Master_List_tbl[ARB_ID],MATCH(Registration_Tbl[[#This Row],[Facility_Unit_Name]],Spec_Master_List_tbl[Specified_Import_Name],0)),"")</f>
        <v/>
      </c>
      <c r="D184" s="52" t="str">
        <f>IF(_xlfn.IFNA(INDEX(Spec_Master_List_tbl[Primary Fuel],MATCH(Registration_Tbl[[#This Row],[Facility_Unit_ARB_ID]],Spec_Master_List_tbl[ARB_ID],0)),"")=0,"",_xlfn.IFNA(INDEX(Spec_Master_List_tbl[Primary Fuel],MATCH(Registration_Tbl[[#This Row],[Facility_Unit_ARB_ID]],Spec_Master_List_tbl[ARB_ID],0)),""))</f>
        <v/>
      </c>
      <c r="E184" s="84" t="str">
        <f>IF(_xlfn.IFNA(INDEX(Spec_Master_List_tbl[Cogen],MATCH(Registration_Tbl[[#This Row],[Facility_Unit_ARB_ID]],Spec_Master_List_tbl[ARB_ID],0)),"")=0,"",_xlfn.IFNA(INDEX(Spec_Master_List_tbl[Cogen],MATCH(Registration_Tbl[[#This Row],[Facility_Unit_ARB_ID]],Spec_Master_List_tbl[ARB_ID],0)),""))</f>
        <v/>
      </c>
      <c r="F184" s="72"/>
      <c r="G184" s="52" t="str">
        <f>IF(_xlfn.IFNA(INDEX(Spec_Master_List_tbl[USEPA_GHG_ID],MATCH(Registration_Tbl[[#This Row],[Facility_Unit_ARB_ID]],Spec_Master_List_tbl[ARB_ID],0)),"")=0,"",_xlfn.IFNA(INDEX(Spec_Master_List_tbl[USEPA_GHG_ID],MATCH(Registration_Tbl[[#This Row],[Facility_Unit_ARB_ID]],Spec_Master_List_tbl[ARB_ID],0)),""))</f>
        <v/>
      </c>
      <c r="H18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84" s="52" t="str">
        <f>IF(_xlfn.IFNA(INDEX(Spec_Master_List_tbl[CEC_RPS_ID],MATCH(Registration_Tbl[[#This Row],[Facility_Unit_ARB_ID]],Spec_Master_List_tbl[ARB_ID],0)),"")=0,"",_xlfn.IFNA(INDEX(Spec_Master_List_tbl[CEC_RPS_ID],MATCH(Registration_Tbl[[#This Row],[Facility_Unit_ARB_ID]],Spec_Master_List_tbl[ARB_ID],0)),""))</f>
        <v/>
      </c>
      <c r="J184" s="83"/>
      <c r="K184" s="56"/>
      <c r="L184" s="57"/>
      <c r="M18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84" s="63"/>
      <c r="O184" s="59"/>
      <c r="P184" s="57"/>
      <c r="Q184" s="57"/>
      <c r="R184" s="58"/>
      <c r="S18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84" s="70"/>
      <c r="U184" s="70"/>
      <c r="V184" s="70"/>
      <c r="W184" s="56"/>
      <c r="X184" s="57"/>
      <c r="Y184" s="57"/>
      <c r="Z184" s="56"/>
      <c r="AA184" s="57"/>
      <c r="AB184" s="56"/>
      <c r="AC184" s="57"/>
    </row>
    <row r="185" spans="1:29" ht="16" thickBot="1" x14ac:dyDescent="0.4">
      <c r="A185" s="50" t="str">
        <f>IF(ISBLANK(Registration_Tbl[[#This Row],[Facility_Unit_Name]]),"",'EPE Information'!$C$9)</f>
        <v/>
      </c>
      <c r="B185" s="51"/>
      <c r="C185" s="71" t="str">
        <f>_xlfn.IFNA(INDEX(Spec_Master_List_tbl[ARB_ID],MATCH(Registration_Tbl[[#This Row],[Facility_Unit_Name]],Spec_Master_List_tbl[Specified_Import_Name],0)),"")</f>
        <v/>
      </c>
      <c r="D185" s="52" t="str">
        <f>IF(_xlfn.IFNA(INDEX(Spec_Master_List_tbl[Primary Fuel],MATCH(Registration_Tbl[[#This Row],[Facility_Unit_ARB_ID]],Spec_Master_List_tbl[ARB_ID],0)),"")=0,"",_xlfn.IFNA(INDEX(Spec_Master_List_tbl[Primary Fuel],MATCH(Registration_Tbl[[#This Row],[Facility_Unit_ARB_ID]],Spec_Master_List_tbl[ARB_ID],0)),""))</f>
        <v/>
      </c>
      <c r="E185" s="84" t="str">
        <f>IF(_xlfn.IFNA(INDEX(Spec_Master_List_tbl[Cogen],MATCH(Registration_Tbl[[#This Row],[Facility_Unit_ARB_ID]],Spec_Master_List_tbl[ARB_ID],0)),"")=0,"",_xlfn.IFNA(INDEX(Spec_Master_List_tbl[Cogen],MATCH(Registration_Tbl[[#This Row],[Facility_Unit_ARB_ID]],Spec_Master_List_tbl[ARB_ID],0)),""))</f>
        <v/>
      </c>
      <c r="F185" s="72"/>
      <c r="G185" s="52" t="str">
        <f>IF(_xlfn.IFNA(INDEX(Spec_Master_List_tbl[USEPA_GHG_ID],MATCH(Registration_Tbl[[#This Row],[Facility_Unit_ARB_ID]],Spec_Master_List_tbl[ARB_ID],0)),"")=0,"",_xlfn.IFNA(INDEX(Spec_Master_List_tbl[USEPA_GHG_ID],MATCH(Registration_Tbl[[#This Row],[Facility_Unit_ARB_ID]],Spec_Master_List_tbl[ARB_ID],0)),""))</f>
        <v/>
      </c>
      <c r="H18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85" s="52" t="str">
        <f>IF(_xlfn.IFNA(INDEX(Spec_Master_List_tbl[CEC_RPS_ID],MATCH(Registration_Tbl[[#This Row],[Facility_Unit_ARB_ID]],Spec_Master_List_tbl[ARB_ID],0)),"")=0,"",_xlfn.IFNA(INDEX(Spec_Master_List_tbl[CEC_RPS_ID],MATCH(Registration_Tbl[[#This Row],[Facility_Unit_ARB_ID]],Spec_Master_List_tbl[ARB_ID],0)),""))</f>
        <v/>
      </c>
      <c r="J185" s="83"/>
      <c r="K185" s="56"/>
      <c r="L185" s="57"/>
      <c r="M18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85" s="63"/>
      <c r="O185" s="59"/>
      <c r="P185" s="57"/>
      <c r="Q185" s="57"/>
      <c r="R185" s="58"/>
      <c r="S18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85" s="70"/>
      <c r="U185" s="70"/>
      <c r="V185" s="70"/>
      <c r="W185" s="56"/>
      <c r="X185" s="57"/>
      <c r="Y185" s="57"/>
      <c r="Z185" s="56"/>
      <c r="AA185" s="57"/>
      <c r="AB185" s="56"/>
      <c r="AC185" s="57"/>
    </row>
    <row r="186" spans="1:29" ht="16" thickBot="1" x14ac:dyDescent="0.4">
      <c r="A186" s="50" t="str">
        <f>IF(ISBLANK(Registration_Tbl[[#This Row],[Facility_Unit_Name]]),"",'EPE Information'!$C$9)</f>
        <v/>
      </c>
      <c r="B186" s="51"/>
      <c r="C186" s="71" t="str">
        <f>_xlfn.IFNA(INDEX(Spec_Master_List_tbl[ARB_ID],MATCH(Registration_Tbl[[#This Row],[Facility_Unit_Name]],Spec_Master_List_tbl[Specified_Import_Name],0)),"")</f>
        <v/>
      </c>
      <c r="D186" s="52" t="str">
        <f>IF(_xlfn.IFNA(INDEX(Spec_Master_List_tbl[Primary Fuel],MATCH(Registration_Tbl[[#This Row],[Facility_Unit_ARB_ID]],Spec_Master_List_tbl[ARB_ID],0)),"")=0,"",_xlfn.IFNA(INDEX(Spec_Master_List_tbl[Primary Fuel],MATCH(Registration_Tbl[[#This Row],[Facility_Unit_ARB_ID]],Spec_Master_List_tbl[ARB_ID],0)),""))</f>
        <v/>
      </c>
      <c r="E186" s="84" t="str">
        <f>IF(_xlfn.IFNA(INDEX(Spec_Master_List_tbl[Cogen],MATCH(Registration_Tbl[[#This Row],[Facility_Unit_ARB_ID]],Spec_Master_List_tbl[ARB_ID],0)),"")=0,"",_xlfn.IFNA(INDEX(Spec_Master_List_tbl[Cogen],MATCH(Registration_Tbl[[#This Row],[Facility_Unit_ARB_ID]],Spec_Master_List_tbl[ARB_ID],0)),""))</f>
        <v/>
      </c>
      <c r="F186" s="72"/>
      <c r="G186" s="52" t="str">
        <f>IF(_xlfn.IFNA(INDEX(Spec_Master_List_tbl[USEPA_GHG_ID],MATCH(Registration_Tbl[[#This Row],[Facility_Unit_ARB_ID]],Spec_Master_List_tbl[ARB_ID],0)),"")=0,"",_xlfn.IFNA(INDEX(Spec_Master_List_tbl[USEPA_GHG_ID],MATCH(Registration_Tbl[[#This Row],[Facility_Unit_ARB_ID]],Spec_Master_List_tbl[ARB_ID],0)),""))</f>
        <v/>
      </c>
      <c r="H18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86" s="52" t="str">
        <f>IF(_xlfn.IFNA(INDEX(Spec_Master_List_tbl[CEC_RPS_ID],MATCH(Registration_Tbl[[#This Row],[Facility_Unit_ARB_ID]],Spec_Master_List_tbl[ARB_ID],0)),"")=0,"",_xlfn.IFNA(INDEX(Spec_Master_List_tbl[CEC_RPS_ID],MATCH(Registration_Tbl[[#This Row],[Facility_Unit_ARB_ID]],Spec_Master_List_tbl[ARB_ID],0)),""))</f>
        <v/>
      </c>
      <c r="J186" s="83"/>
      <c r="K186" s="56"/>
      <c r="L186" s="57"/>
      <c r="M18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86" s="63"/>
      <c r="O186" s="59"/>
      <c r="P186" s="57"/>
      <c r="Q186" s="57"/>
      <c r="R186" s="58"/>
      <c r="S18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86" s="70"/>
      <c r="U186" s="70"/>
      <c r="V186" s="70"/>
      <c r="W186" s="56"/>
      <c r="X186" s="57"/>
      <c r="Y186" s="57"/>
      <c r="Z186" s="56"/>
      <c r="AA186" s="57"/>
      <c r="AB186" s="56"/>
      <c r="AC186" s="57"/>
    </row>
    <row r="187" spans="1:29" ht="16" thickBot="1" x14ac:dyDescent="0.4">
      <c r="A187" s="50" t="str">
        <f>IF(ISBLANK(Registration_Tbl[[#This Row],[Facility_Unit_Name]]),"",'EPE Information'!$C$9)</f>
        <v/>
      </c>
      <c r="B187" s="51"/>
      <c r="C187" s="71" t="str">
        <f>_xlfn.IFNA(INDEX(Spec_Master_List_tbl[ARB_ID],MATCH(Registration_Tbl[[#This Row],[Facility_Unit_Name]],Spec_Master_List_tbl[Specified_Import_Name],0)),"")</f>
        <v/>
      </c>
      <c r="D187" s="52" t="str">
        <f>IF(_xlfn.IFNA(INDEX(Spec_Master_List_tbl[Primary Fuel],MATCH(Registration_Tbl[[#This Row],[Facility_Unit_ARB_ID]],Spec_Master_List_tbl[ARB_ID],0)),"")=0,"",_xlfn.IFNA(INDEX(Spec_Master_List_tbl[Primary Fuel],MATCH(Registration_Tbl[[#This Row],[Facility_Unit_ARB_ID]],Spec_Master_List_tbl[ARB_ID],0)),""))</f>
        <v/>
      </c>
      <c r="E187" s="84" t="str">
        <f>IF(_xlfn.IFNA(INDEX(Spec_Master_List_tbl[Cogen],MATCH(Registration_Tbl[[#This Row],[Facility_Unit_ARB_ID]],Spec_Master_List_tbl[ARB_ID],0)),"")=0,"",_xlfn.IFNA(INDEX(Spec_Master_List_tbl[Cogen],MATCH(Registration_Tbl[[#This Row],[Facility_Unit_ARB_ID]],Spec_Master_List_tbl[ARB_ID],0)),""))</f>
        <v/>
      </c>
      <c r="F187" s="72"/>
      <c r="G187" s="52" t="str">
        <f>IF(_xlfn.IFNA(INDEX(Spec_Master_List_tbl[USEPA_GHG_ID],MATCH(Registration_Tbl[[#This Row],[Facility_Unit_ARB_ID]],Spec_Master_List_tbl[ARB_ID],0)),"")=0,"",_xlfn.IFNA(INDEX(Spec_Master_List_tbl[USEPA_GHG_ID],MATCH(Registration_Tbl[[#This Row],[Facility_Unit_ARB_ID]],Spec_Master_List_tbl[ARB_ID],0)),""))</f>
        <v/>
      </c>
      <c r="H18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87" s="52" t="str">
        <f>IF(_xlfn.IFNA(INDEX(Spec_Master_List_tbl[CEC_RPS_ID],MATCH(Registration_Tbl[[#This Row],[Facility_Unit_ARB_ID]],Spec_Master_List_tbl[ARB_ID],0)),"")=0,"",_xlfn.IFNA(INDEX(Spec_Master_List_tbl[CEC_RPS_ID],MATCH(Registration_Tbl[[#This Row],[Facility_Unit_ARB_ID]],Spec_Master_List_tbl[ARB_ID],0)),""))</f>
        <v/>
      </c>
      <c r="J187" s="83"/>
      <c r="K187" s="56"/>
      <c r="L187" s="57"/>
      <c r="M18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87" s="63"/>
      <c r="O187" s="59"/>
      <c r="P187" s="57"/>
      <c r="Q187" s="57"/>
      <c r="R187" s="58"/>
      <c r="S18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87" s="70"/>
      <c r="U187" s="70"/>
      <c r="V187" s="70"/>
      <c r="W187" s="56"/>
      <c r="X187" s="57"/>
      <c r="Y187" s="57"/>
      <c r="Z187" s="56"/>
      <c r="AA187" s="57"/>
      <c r="AB187" s="56"/>
      <c r="AC187" s="57"/>
    </row>
    <row r="188" spans="1:29" ht="16" thickBot="1" x14ac:dyDescent="0.4">
      <c r="A188" s="50" t="str">
        <f>IF(ISBLANK(Registration_Tbl[[#This Row],[Facility_Unit_Name]]),"",'EPE Information'!$C$9)</f>
        <v/>
      </c>
      <c r="B188" s="51"/>
      <c r="C188" s="71" t="str">
        <f>_xlfn.IFNA(INDEX(Spec_Master_List_tbl[ARB_ID],MATCH(Registration_Tbl[[#This Row],[Facility_Unit_Name]],Spec_Master_List_tbl[Specified_Import_Name],0)),"")</f>
        <v/>
      </c>
      <c r="D188" s="52" t="str">
        <f>IF(_xlfn.IFNA(INDEX(Spec_Master_List_tbl[Primary Fuel],MATCH(Registration_Tbl[[#This Row],[Facility_Unit_ARB_ID]],Spec_Master_List_tbl[ARB_ID],0)),"")=0,"",_xlfn.IFNA(INDEX(Spec_Master_List_tbl[Primary Fuel],MATCH(Registration_Tbl[[#This Row],[Facility_Unit_ARB_ID]],Spec_Master_List_tbl[ARB_ID],0)),""))</f>
        <v/>
      </c>
      <c r="E188" s="84" t="str">
        <f>IF(_xlfn.IFNA(INDEX(Spec_Master_List_tbl[Cogen],MATCH(Registration_Tbl[[#This Row],[Facility_Unit_ARB_ID]],Spec_Master_List_tbl[ARB_ID],0)),"")=0,"",_xlfn.IFNA(INDEX(Spec_Master_List_tbl[Cogen],MATCH(Registration_Tbl[[#This Row],[Facility_Unit_ARB_ID]],Spec_Master_List_tbl[ARB_ID],0)),""))</f>
        <v/>
      </c>
      <c r="F188" s="72"/>
      <c r="G188" s="52" t="str">
        <f>IF(_xlfn.IFNA(INDEX(Spec_Master_List_tbl[USEPA_GHG_ID],MATCH(Registration_Tbl[[#This Row],[Facility_Unit_ARB_ID]],Spec_Master_List_tbl[ARB_ID],0)),"")=0,"",_xlfn.IFNA(INDEX(Spec_Master_List_tbl[USEPA_GHG_ID],MATCH(Registration_Tbl[[#This Row],[Facility_Unit_ARB_ID]],Spec_Master_List_tbl[ARB_ID],0)),""))</f>
        <v/>
      </c>
      <c r="H18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88" s="52" t="str">
        <f>IF(_xlfn.IFNA(INDEX(Spec_Master_List_tbl[CEC_RPS_ID],MATCH(Registration_Tbl[[#This Row],[Facility_Unit_ARB_ID]],Spec_Master_List_tbl[ARB_ID],0)),"")=0,"",_xlfn.IFNA(INDEX(Spec_Master_List_tbl[CEC_RPS_ID],MATCH(Registration_Tbl[[#This Row],[Facility_Unit_ARB_ID]],Spec_Master_List_tbl[ARB_ID],0)),""))</f>
        <v/>
      </c>
      <c r="J188" s="83"/>
      <c r="K188" s="56"/>
      <c r="L188" s="57"/>
      <c r="M18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88" s="63"/>
      <c r="O188" s="59"/>
      <c r="P188" s="57"/>
      <c r="Q188" s="57"/>
      <c r="R188" s="58"/>
      <c r="S18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88" s="70"/>
      <c r="U188" s="70"/>
      <c r="V188" s="70"/>
      <c r="W188" s="56"/>
      <c r="X188" s="57"/>
      <c r="Y188" s="57"/>
      <c r="Z188" s="56"/>
      <c r="AA188" s="57"/>
      <c r="AB188" s="56"/>
      <c r="AC188" s="57"/>
    </row>
    <row r="189" spans="1:29" ht="16" thickBot="1" x14ac:dyDescent="0.4">
      <c r="A189" s="50" t="str">
        <f>IF(ISBLANK(Registration_Tbl[[#This Row],[Facility_Unit_Name]]),"",'EPE Information'!$C$9)</f>
        <v/>
      </c>
      <c r="B189" s="51"/>
      <c r="C189" s="71" t="str">
        <f>_xlfn.IFNA(INDEX(Spec_Master_List_tbl[ARB_ID],MATCH(Registration_Tbl[[#This Row],[Facility_Unit_Name]],Spec_Master_List_tbl[Specified_Import_Name],0)),"")</f>
        <v/>
      </c>
      <c r="D189" s="52" t="str">
        <f>IF(_xlfn.IFNA(INDEX(Spec_Master_List_tbl[Primary Fuel],MATCH(Registration_Tbl[[#This Row],[Facility_Unit_ARB_ID]],Spec_Master_List_tbl[ARB_ID],0)),"")=0,"",_xlfn.IFNA(INDEX(Spec_Master_List_tbl[Primary Fuel],MATCH(Registration_Tbl[[#This Row],[Facility_Unit_ARB_ID]],Spec_Master_List_tbl[ARB_ID],0)),""))</f>
        <v/>
      </c>
      <c r="E189" s="84" t="str">
        <f>IF(_xlfn.IFNA(INDEX(Spec_Master_List_tbl[Cogen],MATCH(Registration_Tbl[[#This Row],[Facility_Unit_ARB_ID]],Spec_Master_List_tbl[ARB_ID],0)),"")=0,"",_xlfn.IFNA(INDEX(Spec_Master_List_tbl[Cogen],MATCH(Registration_Tbl[[#This Row],[Facility_Unit_ARB_ID]],Spec_Master_List_tbl[ARB_ID],0)),""))</f>
        <v/>
      </c>
      <c r="F189" s="72"/>
      <c r="G189" s="52" t="str">
        <f>IF(_xlfn.IFNA(INDEX(Spec_Master_List_tbl[USEPA_GHG_ID],MATCH(Registration_Tbl[[#This Row],[Facility_Unit_ARB_ID]],Spec_Master_List_tbl[ARB_ID],0)),"")=0,"",_xlfn.IFNA(INDEX(Spec_Master_List_tbl[USEPA_GHG_ID],MATCH(Registration_Tbl[[#This Row],[Facility_Unit_ARB_ID]],Spec_Master_List_tbl[ARB_ID],0)),""))</f>
        <v/>
      </c>
      <c r="H18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89" s="52" t="str">
        <f>IF(_xlfn.IFNA(INDEX(Spec_Master_List_tbl[CEC_RPS_ID],MATCH(Registration_Tbl[[#This Row],[Facility_Unit_ARB_ID]],Spec_Master_List_tbl[ARB_ID],0)),"")=0,"",_xlfn.IFNA(INDEX(Spec_Master_List_tbl[CEC_RPS_ID],MATCH(Registration_Tbl[[#This Row],[Facility_Unit_ARB_ID]],Spec_Master_List_tbl[ARB_ID],0)),""))</f>
        <v/>
      </c>
      <c r="J189" s="83"/>
      <c r="K189" s="56"/>
      <c r="L189" s="57"/>
      <c r="M18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89" s="63"/>
      <c r="O189" s="59"/>
      <c r="P189" s="57"/>
      <c r="Q189" s="57"/>
      <c r="R189" s="58"/>
      <c r="S18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89" s="70"/>
      <c r="U189" s="70"/>
      <c r="V189" s="70"/>
      <c r="W189" s="56"/>
      <c r="X189" s="57"/>
      <c r="Y189" s="57"/>
      <c r="Z189" s="56"/>
      <c r="AA189" s="57"/>
      <c r="AB189" s="56"/>
      <c r="AC189" s="57"/>
    </row>
    <row r="190" spans="1:29" ht="16" thickBot="1" x14ac:dyDescent="0.4">
      <c r="A190" s="50" t="str">
        <f>IF(ISBLANK(Registration_Tbl[[#This Row],[Facility_Unit_Name]]),"",'EPE Information'!$C$9)</f>
        <v/>
      </c>
      <c r="B190" s="51"/>
      <c r="C190" s="71" t="str">
        <f>_xlfn.IFNA(INDEX(Spec_Master_List_tbl[ARB_ID],MATCH(Registration_Tbl[[#This Row],[Facility_Unit_Name]],Spec_Master_List_tbl[Specified_Import_Name],0)),"")</f>
        <v/>
      </c>
      <c r="D190" s="52" t="str">
        <f>IF(_xlfn.IFNA(INDEX(Spec_Master_List_tbl[Primary Fuel],MATCH(Registration_Tbl[[#This Row],[Facility_Unit_ARB_ID]],Spec_Master_List_tbl[ARB_ID],0)),"")=0,"",_xlfn.IFNA(INDEX(Spec_Master_List_tbl[Primary Fuel],MATCH(Registration_Tbl[[#This Row],[Facility_Unit_ARB_ID]],Spec_Master_List_tbl[ARB_ID],0)),""))</f>
        <v/>
      </c>
      <c r="E190" s="84" t="str">
        <f>IF(_xlfn.IFNA(INDEX(Spec_Master_List_tbl[Cogen],MATCH(Registration_Tbl[[#This Row],[Facility_Unit_ARB_ID]],Spec_Master_List_tbl[ARB_ID],0)),"")=0,"",_xlfn.IFNA(INDEX(Spec_Master_List_tbl[Cogen],MATCH(Registration_Tbl[[#This Row],[Facility_Unit_ARB_ID]],Spec_Master_List_tbl[ARB_ID],0)),""))</f>
        <v/>
      </c>
      <c r="F190" s="72"/>
      <c r="G190" s="52" t="str">
        <f>IF(_xlfn.IFNA(INDEX(Spec_Master_List_tbl[USEPA_GHG_ID],MATCH(Registration_Tbl[[#This Row],[Facility_Unit_ARB_ID]],Spec_Master_List_tbl[ARB_ID],0)),"")=0,"",_xlfn.IFNA(INDEX(Spec_Master_List_tbl[USEPA_GHG_ID],MATCH(Registration_Tbl[[#This Row],[Facility_Unit_ARB_ID]],Spec_Master_List_tbl[ARB_ID],0)),""))</f>
        <v/>
      </c>
      <c r="H19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90" s="52" t="str">
        <f>IF(_xlfn.IFNA(INDEX(Spec_Master_List_tbl[CEC_RPS_ID],MATCH(Registration_Tbl[[#This Row],[Facility_Unit_ARB_ID]],Spec_Master_List_tbl[ARB_ID],0)),"")=0,"",_xlfn.IFNA(INDEX(Spec_Master_List_tbl[CEC_RPS_ID],MATCH(Registration_Tbl[[#This Row],[Facility_Unit_ARB_ID]],Spec_Master_List_tbl[ARB_ID],0)),""))</f>
        <v/>
      </c>
      <c r="J190" s="83"/>
      <c r="K190" s="56"/>
      <c r="L190" s="57"/>
      <c r="M19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90" s="63"/>
      <c r="O190" s="59"/>
      <c r="P190" s="57"/>
      <c r="Q190" s="57"/>
      <c r="R190" s="58"/>
      <c r="S19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90" s="70"/>
      <c r="U190" s="70"/>
      <c r="V190" s="70"/>
      <c r="W190" s="56"/>
      <c r="X190" s="57"/>
      <c r="Y190" s="57"/>
      <c r="Z190" s="56"/>
      <c r="AA190" s="57"/>
      <c r="AB190" s="56"/>
      <c r="AC190" s="57"/>
    </row>
    <row r="191" spans="1:29" ht="16" thickBot="1" x14ac:dyDescent="0.4">
      <c r="A191" s="50" t="str">
        <f>IF(ISBLANK(Registration_Tbl[[#This Row],[Facility_Unit_Name]]),"",'EPE Information'!$C$9)</f>
        <v/>
      </c>
      <c r="B191" s="51"/>
      <c r="C191" s="71" t="str">
        <f>_xlfn.IFNA(INDEX(Spec_Master_List_tbl[ARB_ID],MATCH(Registration_Tbl[[#This Row],[Facility_Unit_Name]],Spec_Master_List_tbl[Specified_Import_Name],0)),"")</f>
        <v/>
      </c>
      <c r="D191" s="52" t="str">
        <f>IF(_xlfn.IFNA(INDEX(Spec_Master_List_tbl[Primary Fuel],MATCH(Registration_Tbl[[#This Row],[Facility_Unit_ARB_ID]],Spec_Master_List_tbl[ARB_ID],0)),"")=0,"",_xlfn.IFNA(INDEX(Spec_Master_List_tbl[Primary Fuel],MATCH(Registration_Tbl[[#This Row],[Facility_Unit_ARB_ID]],Spec_Master_List_tbl[ARB_ID],0)),""))</f>
        <v/>
      </c>
      <c r="E191" s="84" t="str">
        <f>IF(_xlfn.IFNA(INDEX(Spec_Master_List_tbl[Cogen],MATCH(Registration_Tbl[[#This Row],[Facility_Unit_ARB_ID]],Spec_Master_List_tbl[ARB_ID],0)),"")=0,"",_xlfn.IFNA(INDEX(Spec_Master_List_tbl[Cogen],MATCH(Registration_Tbl[[#This Row],[Facility_Unit_ARB_ID]],Spec_Master_List_tbl[ARB_ID],0)),""))</f>
        <v/>
      </c>
      <c r="F191" s="72"/>
      <c r="G191" s="52" t="str">
        <f>IF(_xlfn.IFNA(INDEX(Spec_Master_List_tbl[USEPA_GHG_ID],MATCH(Registration_Tbl[[#This Row],[Facility_Unit_ARB_ID]],Spec_Master_List_tbl[ARB_ID],0)),"")=0,"",_xlfn.IFNA(INDEX(Spec_Master_List_tbl[USEPA_GHG_ID],MATCH(Registration_Tbl[[#This Row],[Facility_Unit_ARB_ID]],Spec_Master_List_tbl[ARB_ID],0)),""))</f>
        <v/>
      </c>
      <c r="H19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91" s="52" t="str">
        <f>IF(_xlfn.IFNA(INDEX(Spec_Master_List_tbl[CEC_RPS_ID],MATCH(Registration_Tbl[[#This Row],[Facility_Unit_ARB_ID]],Spec_Master_List_tbl[ARB_ID],0)),"")=0,"",_xlfn.IFNA(INDEX(Spec_Master_List_tbl[CEC_RPS_ID],MATCH(Registration_Tbl[[#This Row],[Facility_Unit_ARB_ID]],Spec_Master_List_tbl[ARB_ID],0)),""))</f>
        <v/>
      </c>
      <c r="J191" s="83"/>
      <c r="K191" s="56"/>
      <c r="L191" s="57"/>
      <c r="M19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91" s="63"/>
      <c r="O191" s="59"/>
      <c r="P191" s="57"/>
      <c r="Q191" s="57"/>
      <c r="R191" s="58"/>
      <c r="S19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91" s="70"/>
      <c r="U191" s="70"/>
      <c r="V191" s="70"/>
      <c r="W191" s="56"/>
      <c r="X191" s="57"/>
      <c r="Y191" s="57"/>
      <c r="Z191" s="56"/>
      <c r="AA191" s="57"/>
      <c r="AB191" s="56"/>
      <c r="AC191" s="57"/>
    </row>
    <row r="192" spans="1:29" ht="16" thickBot="1" x14ac:dyDescent="0.4">
      <c r="A192" s="50" t="str">
        <f>IF(ISBLANK(Registration_Tbl[[#This Row],[Facility_Unit_Name]]),"",'EPE Information'!$C$9)</f>
        <v/>
      </c>
      <c r="B192" s="51"/>
      <c r="C192" s="71" t="str">
        <f>_xlfn.IFNA(INDEX(Spec_Master_List_tbl[ARB_ID],MATCH(Registration_Tbl[[#This Row],[Facility_Unit_Name]],Spec_Master_List_tbl[Specified_Import_Name],0)),"")</f>
        <v/>
      </c>
      <c r="D192" s="52" t="str">
        <f>IF(_xlfn.IFNA(INDEX(Spec_Master_List_tbl[Primary Fuel],MATCH(Registration_Tbl[[#This Row],[Facility_Unit_ARB_ID]],Spec_Master_List_tbl[ARB_ID],0)),"")=0,"",_xlfn.IFNA(INDEX(Spec_Master_List_tbl[Primary Fuel],MATCH(Registration_Tbl[[#This Row],[Facility_Unit_ARB_ID]],Spec_Master_List_tbl[ARB_ID],0)),""))</f>
        <v/>
      </c>
      <c r="E192" s="84" t="str">
        <f>IF(_xlfn.IFNA(INDEX(Spec_Master_List_tbl[Cogen],MATCH(Registration_Tbl[[#This Row],[Facility_Unit_ARB_ID]],Spec_Master_List_tbl[ARB_ID],0)),"")=0,"",_xlfn.IFNA(INDEX(Spec_Master_List_tbl[Cogen],MATCH(Registration_Tbl[[#This Row],[Facility_Unit_ARB_ID]],Spec_Master_List_tbl[ARB_ID],0)),""))</f>
        <v/>
      </c>
      <c r="F192" s="72"/>
      <c r="G192" s="52" t="str">
        <f>IF(_xlfn.IFNA(INDEX(Spec_Master_List_tbl[USEPA_GHG_ID],MATCH(Registration_Tbl[[#This Row],[Facility_Unit_ARB_ID]],Spec_Master_List_tbl[ARB_ID],0)),"")=0,"",_xlfn.IFNA(INDEX(Spec_Master_List_tbl[USEPA_GHG_ID],MATCH(Registration_Tbl[[#This Row],[Facility_Unit_ARB_ID]],Spec_Master_List_tbl[ARB_ID],0)),""))</f>
        <v/>
      </c>
      <c r="H19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92" s="52" t="str">
        <f>IF(_xlfn.IFNA(INDEX(Spec_Master_List_tbl[CEC_RPS_ID],MATCH(Registration_Tbl[[#This Row],[Facility_Unit_ARB_ID]],Spec_Master_List_tbl[ARB_ID],0)),"")=0,"",_xlfn.IFNA(INDEX(Spec_Master_List_tbl[CEC_RPS_ID],MATCH(Registration_Tbl[[#This Row],[Facility_Unit_ARB_ID]],Spec_Master_List_tbl[ARB_ID],0)),""))</f>
        <v/>
      </c>
      <c r="J192" s="83"/>
      <c r="K192" s="56"/>
      <c r="L192" s="57"/>
      <c r="M19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92" s="63"/>
      <c r="O192" s="59"/>
      <c r="P192" s="57"/>
      <c r="Q192" s="57"/>
      <c r="R192" s="58"/>
      <c r="S19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92" s="70"/>
      <c r="U192" s="70"/>
      <c r="V192" s="70"/>
      <c r="W192" s="56"/>
      <c r="X192" s="57"/>
      <c r="Y192" s="57"/>
      <c r="Z192" s="56"/>
      <c r="AA192" s="57"/>
      <c r="AB192" s="56"/>
      <c r="AC192" s="57"/>
    </row>
    <row r="193" spans="1:29" ht="16" thickBot="1" x14ac:dyDescent="0.4">
      <c r="A193" s="50" t="str">
        <f>IF(ISBLANK(Registration_Tbl[[#This Row],[Facility_Unit_Name]]),"",'EPE Information'!$C$9)</f>
        <v/>
      </c>
      <c r="B193" s="51"/>
      <c r="C193" s="71" t="str">
        <f>_xlfn.IFNA(INDEX(Spec_Master_List_tbl[ARB_ID],MATCH(Registration_Tbl[[#This Row],[Facility_Unit_Name]],Spec_Master_List_tbl[Specified_Import_Name],0)),"")</f>
        <v/>
      </c>
      <c r="D193" s="52" t="str">
        <f>IF(_xlfn.IFNA(INDEX(Spec_Master_List_tbl[Primary Fuel],MATCH(Registration_Tbl[[#This Row],[Facility_Unit_ARB_ID]],Spec_Master_List_tbl[ARB_ID],0)),"")=0,"",_xlfn.IFNA(INDEX(Spec_Master_List_tbl[Primary Fuel],MATCH(Registration_Tbl[[#This Row],[Facility_Unit_ARB_ID]],Spec_Master_List_tbl[ARB_ID],0)),""))</f>
        <v/>
      </c>
      <c r="E193" s="84" t="str">
        <f>IF(_xlfn.IFNA(INDEX(Spec_Master_List_tbl[Cogen],MATCH(Registration_Tbl[[#This Row],[Facility_Unit_ARB_ID]],Spec_Master_List_tbl[ARB_ID],0)),"")=0,"",_xlfn.IFNA(INDEX(Spec_Master_List_tbl[Cogen],MATCH(Registration_Tbl[[#This Row],[Facility_Unit_ARB_ID]],Spec_Master_List_tbl[ARB_ID],0)),""))</f>
        <v/>
      </c>
      <c r="F193" s="72"/>
      <c r="G193" s="52" t="str">
        <f>IF(_xlfn.IFNA(INDEX(Spec_Master_List_tbl[USEPA_GHG_ID],MATCH(Registration_Tbl[[#This Row],[Facility_Unit_ARB_ID]],Spec_Master_List_tbl[ARB_ID],0)),"")=0,"",_xlfn.IFNA(INDEX(Spec_Master_List_tbl[USEPA_GHG_ID],MATCH(Registration_Tbl[[#This Row],[Facility_Unit_ARB_ID]],Spec_Master_List_tbl[ARB_ID],0)),""))</f>
        <v/>
      </c>
      <c r="H19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93" s="52" t="str">
        <f>IF(_xlfn.IFNA(INDEX(Spec_Master_List_tbl[CEC_RPS_ID],MATCH(Registration_Tbl[[#This Row],[Facility_Unit_ARB_ID]],Spec_Master_List_tbl[ARB_ID],0)),"")=0,"",_xlfn.IFNA(INDEX(Spec_Master_List_tbl[CEC_RPS_ID],MATCH(Registration_Tbl[[#This Row],[Facility_Unit_ARB_ID]],Spec_Master_List_tbl[ARB_ID],0)),""))</f>
        <v/>
      </c>
      <c r="J193" s="83"/>
      <c r="K193" s="56"/>
      <c r="L193" s="57"/>
      <c r="M19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93" s="63"/>
      <c r="O193" s="59"/>
      <c r="P193" s="57"/>
      <c r="Q193" s="57"/>
      <c r="R193" s="58"/>
      <c r="S19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93" s="70"/>
      <c r="U193" s="70"/>
      <c r="V193" s="70"/>
      <c r="W193" s="56"/>
      <c r="X193" s="57"/>
      <c r="Y193" s="57"/>
      <c r="Z193" s="56"/>
      <c r="AA193" s="57"/>
      <c r="AB193" s="56"/>
      <c r="AC193" s="57"/>
    </row>
    <row r="194" spans="1:29" ht="16" thickBot="1" x14ac:dyDescent="0.4">
      <c r="A194" s="50" t="str">
        <f>IF(ISBLANK(Registration_Tbl[[#This Row],[Facility_Unit_Name]]),"",'EPE Information'!$C$9)</f>
        <v/>
      </c>
      <c r="B194" s="51"/>
      <c r="C194" s="71" t="str">
        <f>_xlfn.IFNA(INDEX(Spec_Master_List_tbl[ARB_ID],MATCH(Registration_Tbl[[#This Row],[Facility_Unit_Name]],Spec_Master_List_tbl[Specified_Import_Name],0)),"")</f>
        <v/>
      </c>
      <c r="D194" s="52" t="str">
        <f>IF(_xlfn.IFNA(INDEX(Spec_Master_List_tbl[Primary Fuel],MATCH(Registration_Tbl[[#This Row],[Facility_Unit_ARB_ID]],Spec_Master_List_tbl[ARB_ID],0)),"")=0,"",_xlfn.IFNA(INDEX(Spec_Master_List_tbl[Primary Fuel],MATCH(Registration_Tbl[[#This Row],[Facility_Unit_ARB_ID]],Spec_Master_List_tbl[ARB_ID],0)),""))</f>
        <v/>
      </c>
      <c r="E194" s="84" t="str">
        <f>IF(_xlfn.IFNA(INDEX(Spec_Master_List_tbl[Cogen],MATCH(Registration_Tbl[[#This Row],[Facility_Unit_ARB_ID]],Spec_Master_List_tbl[ARB_ID],0)),"")=0,"",_xlfn.IFNA(INDEX(Spec_Master_List_tbl[Cogen],MATCH(Registration_Tbl[[#This Row],[Facility_Unit_ARB_ID]],Spec_Master_List_tbl[ARB_ID],0)),""))</f>
        <v/>
      </c>
      <c r="F194" s="72"/>
      <c r="G194" s="52" t="str">
        <f>IF(_xlfn.IFNA(INDEX(Spec_Master_List_tbl[USEPA_GHG_ID],MATCH(Registration_Tbl[[#This Row],[Facility_Unit_ARB_ID]],Spec_Master_List_tbl[ARB_ID],0)),"")=0,"",_xlfn.IFNA(INDEX(Spec_Master_List_tbl[USEPA_GHG_ID],MATCH(Registration_Tbl[[#This Row],[Facility_Unit_ARB_ID]],Spec_Master_List_tbl[ARB_ID],0)),""))</f>
        <v/>
      </c>
      <c r="H19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94" s="52" t="str">
        <f>IF(_xlfn.IFNA(INDEX(Spec_Master_List_tbl[CEC_RPS_ID],MATCH(Registration_Tbl[[#This Row],[Facility_Unit_ARB_ID]],Spec_Master_List_tbl[ARB_ID],0)),"")=0,"",_xlfn.IFNA(INDEX(Spec_Master_List_tbl[CEC_RPS_ID],MATCH(Registration_Tbl[[#This Row],[Facility_Unit_ARB_ID]],Spec_Master_List_tbl[ARB_ID],0)),""))</f>
        <v/>
      </c>
      <c r="J194" s="83"/>
      <c r="K194" s="56"/>
      <c r="L194" s="57"/>
      <c r="M19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94" s="63"/>
      <c r="O194" s="59"/>
      <c r="P194" s="57"/>
      <c r="Q194" s="57"/>
      <c r="R194" s="58"/>
      <c r="S19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94" s="70"/>
      <c r="U194" s="70"/>
      <c r="V194" s="70"/>
      <c r="W194" s="56"/>
      <c r="X194" s="57"/>
      <c r="Y194" s="57"/>
      <c r="Z194" s="56"/>
      <c r="AA194" s="57"/>
      <c r="AB194" s="56"/>
      <c r="AC194" s="57"/>
    </row>
    <row r="195" spans="1:29" ht="16" thickBot="1" x14ac:dyDescent="0.4">
      <c r="A195" s="50" t="str">
        <f>IF(ISBLANK(Registration_Tbl[[#This Row],[Facility_Unit_Name]]),"",'EPE Information'!$C$9)</f>
        <v/>
      </c>
      <c r="B195" s="51"/>
      <c r="C195" s="71" t="str">
        <f>_xlfn.IFNA(INDEX(Spec_Master_List_tbl[ARB_ID],MATCH(Registration_Tbl[[#This Row],[Facility_Unit_Name]],Spec_Master_List_tbl[Specified_Import_Name],0)),"")</f>
        <v/>
      </c>
      <c r="D195" s="52" t="str">
        <f>IF(_xlfn.IFNA(INDEX(Spec_Master_List_tbl[Primary Fuel],MATCH(Registration_Tbl[[#This Row],[Facility_Unit_ARB_ID]],Spec_Master_List_tbl[ARB_ID],0)),"")=0,"",_xlfn.IFNA(INDEX(Spec_Master_List_tbl[Primary Fuel],MATCH(Registration_Tbl[[#This Row],[Facility_Unit_ARB_ID]],Spec_Master_List_tbl[ARB_ID],0)),""))</f>
        <v/>
      </c>
      <c r="E195" s="84" t="str">
        <f>IF(_xlfn.IFNA(INDEX(Spec_Master_List_tbl[Cogen],MATCH(Registration_Tbl[[#This Row],[Facility_Unit_ARB_ID]],Spec_Master_List_tbl[ARB_ID],0)),"")=0,"",_xlfn.IFNA(INDEX(Spec_Master_List_tbl[Cogen],MATCH(Registration_Tbl[[#This Row],[Facility_Unit_ARB_ID]],Spec_Master_List_tbl[ARB_ID],0)),""))</f>
        <v/>
      </c>
      <c r="F195" s="72"/>
      <c r="G195" s="52" t="str">
        <f>IF(_xlfn.IFNA(INDEX(Spec_Master_List_tbl[USEPA_GHG_ID],MATCH(Registration_Tbl[[#This Row],[Facility_Unit_ARB_ID]],Spec_Master_List_tbl[ARB_ID],0)),"")=0,"",_xlfn.IFNA(INDEX(Spec_Master_List_tbl[USEPA_GHG_ID],MATCH(Registration_Tbl[[#This Row],[Facility_Unit_ARB_ID]],Spec_Master_List_tbl[ARB_ID],0)),""))</f>
        <v/>
      </c>
      <c r="H19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95" s="52" t="str">
        <f>IF(_xlfn.IFNA(INDEX(Spec_Master_List_tbl[CEC_RPS_ID],MATCH(Registration_Tbl[[#This Row],[Facility_Unit_ARB_ID]],Spec_Master_List_tbl[ARB_ID],0)),"")=0,"",_xlfn.IFNA(INDEX(Spec_Master_List_tbl[CEC_RPS_ID],MATCH(Registration_Tbl[[#This Row],[Facility_Unit_ARB_ID]],Spec_Master_List_tbl[ARB_ID],0)),""))</f>
        <v/>
      </c>
      <c r="J195" s="83"/>
      <c r="K195" s="56"/>
      <c r="L195" s="57"/>
      <c r="M19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95" s="63"/>
      <c r="O195" s="59"/>
      <c r="P195" s="57"/>
      <c r="Q195" s="57"/>
      <c r="R195" s="58"/>
      <c r="S19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95" s="70"/>
      <c r="U195" s="70"/>
      <c r="V195" s="70"/>
      <c r="W195" s="56"/>
      <c r="X195" s="57"/>
      <c r="Y195" s="57"/>
      <c r="Z195" s="56"/>
      <c r="AA195" s="57"/>
      <c r="AB195" s="56"/>
      <c r="AC195" s="57"/>
    </row>
    <row r="196" spans="1:29" ht="16" thickBot="1" x14ac:dyDescent="0.4">
      <c r="A196" s="50" t="str">
        <f>IF(ISBLANK(Registration_Tbl[[#This Row],[Facility_Unit_Name]]),"",'EPE Information'!$C$9)</f>
        <v/>
      </c>
      <c r="B196" s="51"/>
      <c r="C196" s="71" t="str">
        <f>_xlfn.IFNA(INDEX(Spec_Master_List_tbl[ARB_ID],MATCH(Registration_Tbl[[#This Row],[Facility_Unit_Name]],Spec_Master_List_tbl[Specified_Import_Name],0)),"")</f>
        <v/>
      </c>
      <c r="D196" s="52" t="str">
        <f>IF(_xlfn.IFNA(INDEX(Spec_Master_List_tbl[Primary Fuel],MATCH(Registration_Tbl[[#This Row],[Facility_Unit_ARB_ID]],Spec_Master_List_tbl[ARB_ID],0)),"")=0,"",_xlfn.IFNA(INDEX(Spec_Master_List_tbl[Primary Fuel],MATCH(Registration_Tbl[[#This Row],[Facility_Unit_ARB_ID]],Spec_Master_List_tbl[ARB_ID],0)),""))</f>
        <v/>
      </c>
      <c r="E196" s="84" t="str">
        <f>IF(_xlfn.IFNA(INDEX(Spec_Master_List_tbl[Cogen],MATCH(Registration_Tbl[[#This Row],[Facility_Unit_ARB_ID]],Spec_Master_List_tbl[ARB_ID],0)),"")=0,"",_xlfn.IFNA(INDEX(Spec_Master_List_tbl[Cogen],MATCH(Registration_Tbl[[#This Row],[Facility_Unit_ARB_ID]],Spec_Master_List_tbl[ARB_ID],0)),""))</f>
        <v/>
      </c>
      <c r="F196" s="72"/>
      <c r="G196" s="52" t="str">
        <f>IF(_xlfn.IFNA(INDEX(Spec_Master_List_tbl[USEPA_GHG_ID],MATCH(Registration_Tbl[[#This Row],[Facility_Unit_ARB_ID]],Spec_Master_List_tbl[ARB_ID],0)),"")=0,"",_xlfn.IFNA(INDEX(Spec_Master_List_tbl[USEPA_GHG_ID],MATCH(Registration_Tbl[[#This Row],[Facility_Unit_ARB_ID]],Spec_Master_List_tbl[ARB_ID],0)),""))</f>
        <v/>
      </c>
      <c r="H19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96" s="52" t="str">
        <f>IF(_xlfn.IFNA(INDEX(Spec_Master_List_tbl[CEC_RPS_ID],MATCH(Registration_Tbl[[#This Row],[Facility_Unit_ARB_ID]],Spec_Master_List_tbl[ARB_ID],0)),"")=0,"",_xlfn.IFNA(INDEX(Spec_Master_List_tbl[CEC_RPS_ID],MATCH(Registration_Tbl[[#This Row],[Facility_Unit_ARB_ID]],Spec_Master_List_tbl[ARB_ID],0)),""))</f>
        <v/>
      </c>
      <c r="J196" s="83"/>
      <c r="K196" s="56"/>
      <c r="L196" s="57"/>
      <c r="M19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96" s="63"/>
      <c r="O196" s="59"/>
      <c r="P196" s="57"/>
      <c r="Q196" s="57"/>
      <c r="R196" s="58"/>
      <c r="S19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96" s="70"/>
      <c r="U196" s="70"/>
      <c r="V196" s="70"/>
      <c r="W196" s="56"/>
      <c r="X196" s="57"/>
      <c r="Y196" s="57"/>
      <c r="Z196" s="56"/>
      <c r="AA196" s="57"/>
      <c r="AB196" s="56"/>
      <c r="AC196" s="57"/>
    </row>
    <row r="197" spans="1:29" ht="16" thickBot="1" x14ac:dyDescent="0.4">
      <c r="A197" s="50" t="str">
        <f>IF(ISBLANK(Registration_Tbl[[#This Row],[Facility_Unit_Name]]),"",'EPE Information'!$C$9)</f>
        <v/>
      </c>
      <c r="B197" s="51"/>
      <c r="C197" s="71" t="str">
        <f>_xlfn.IFNA(INDEX(Spec_Master_List_tbl[ARB_ID],MATCH(Registration_Tbl[[#This Row],[Facility_Unit_Name]],Spec_Master_List_tbl[Specified_Import_Name],0)),"")</f>
        <v/>
      </c>
      <c r="D197" s="52" t="str">
        <f>IF(_xlfn.IFNA(INDEX(Spec_Master_List_tbl[Primary Fuel],MATCH(Registration_Tbl[[#This Row],[Facility_Unit_ARB_ID]],Spec_Master_List_tbl[ARB_ID],0)),"")=0,"",_xlfn.IFNA(INDEX(Spec_Master_List_tbl[Primary Fuel],MATCH(Registration_Tbl[[#This Row],[Facility_Unit_ARB_ID]],Spec_Master_List_tbl[ARB_ID],0)),""))</f>
        <v/>
      </c>
      <c r="E197" s="84" t="str">
        <f>IF(_xlfn.IFNA(INDEX(Spec_Master_List_tbl[Cogen],MATCH(Registration_Tbl[[#This Row],[Facility_Unit_ARB_ID]],Spec_Master_List_tbl[ARB_ID],0)),"")=0,"",_xlfn.IFNA(INDEX(Spec_Master_List_tbl[Cogen],MATCH(Registration_Tbl[[#This Row],[Facility_Unit_ARB_ID]],Spec_Master_List_tbl[ARB_ID],0)),""))</f>
        <v/>
      </c>
      <c r="F197" s="72"/>
      <c r="G197" s="52" t="str">
        <f>IF(_xlfn.IFNA(INDEX(Spec_Master_List_tbl[USEPA_GHG_ID],MATCH(Registration_Tbl[[#This Row],[Facility_Unit_ARB_ID]],Spec_Master_List_tbl[ARB_ID],0)),"")=0,"",_xlfn.IFNA(INDEX(Spec_Master_List_tbl[USEPA_GHG_ID],MATCH(Registration_Tbl[[#This Row],[Facility_Unit_ARB_ID]],Spec_Master_List_tbl[ARB_ID],0)),""))</f>
        <v/>
      </c>
      <c r="H19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97" s="52" t="str">
        <f>IF(_xlfn.IFNA(INDEX(Spec_Master_List_tbl[CEC_RPS_ID],MATCH(Registration_Tbl[[#This Row],[Facility_Unit_ARB_ID]],Spec_Master_List_tbl[ARB_ID],0)),"")=0,"",_xlfn.IFNA(INDEX(Spec_Master_List_tbl[CEC_RPS_ID],MATCH(Registration_Tbl[[#This Row],[Facility_Unit_ARB_ID]],Spec_Master_List_tbl[ARB_ID],0)),""))</f>
        <v/>
      </c>
      <c r="J197" s="83"/>
      <c r="K197" s="56"/>
      <c r="L197" s="57"/>
      <c r="M19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97" s="63"/>
      <c r="O197" s="59"/>
      <c r="P197" s="57"/>
      <c r="Q197" s="57"/>
      <c r="R197" s="58"/>
      <c r="S19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97" s="70"/>
      <c r="U197" s="70"/>
      <c r="V197" s="70"/>
      <c r="W197" s="56"/>
      <c r="X197" s="57"/>
      <c r="Y197" s="57"/>
      <c r="Z197" s="56"/>
      <c r="AA197" s="57"/>
      <c r="AB197" s="56"/>
      <c r="AC197" s="57"/>
    </row>
    <row r="198" spans="1:29" ht="16" thickBot="1" x14ac:dyDescent="0.4">
      <c r="A198" s="50" t="str">
        <f>IF(ISBLANK(Registration_Tbl[[#This Row],[Facility_Unit_Name]]),"",'EPE Information'!$C$9)</f>
        <v/>
      </c>
      <c r="B198" s="51"/>
      <c r="C198" s="71" t="str">
        <f>_xlfn.IFNA(INDEX(Spec_Master_List_tbl[ARB_ID],MATCH(Registration_Tbl[[#This Row],[Facility_Unit_Name]],Spec_Master_List_tbl[Specified_Import_Name],0)),"")</f>
        <v/>
      </c>
      <c r="D198" s="52" t="str">
        <f>IF(_xlfn.IFNA(INDEX(Spec_Master_List_tbl[Primary Fuel],MATCH(Registration_Tbl[[#This Row],[Facility_Unit_ARB_ID]],Spec_Master_List_tbl[ARB_ID],0)),"")=0,"",_xlfn.IFNA(INDEX(Spec_Master_List_tbl[Primary Fuel],MATCH(Registration_Tbl[[#This Row],[Facility_Unit_ARB_ID]],Spec_Master_List_tbl[ARB_ID],0)),""))</f>
        <v/>
      </c>
      <c r="E198" s="84" t="str">
        <f>IF(_xlfn.IFNA(INDEX(Spec_Master_List_tbl[Cogen],MATCH(Registration_Tbl[[#This Row],[Facility_Unit_ARB_ID]],Spec_Master_List_tbl[ARB_ID],0)),"")=0,"",_xlfn.IFNA(INDEX(Spec_Master_List_tbl[Cogen],MATCH(Registration_Tbl[[#This Row],[Facility_Unit_ARB_ID]],Spec_Master_List_tbl[ARB_ID],0)),""))</f>
        <v/>
      </c>
      <c r="F198" s="72"/>
      <c r="G198" s="52" t="str">
        <f>IF(_xlfn.IFNA(INDEX(Spec_Master_List_tbl[USEPA_GHG_ID],MATCH(Registration_Tbl[[#This Row],[Facility_Unit_ARB_ID]],Spec_Master_List_tbl[ARB_ID],0)),"")=0,"",_xlfn.IFNA(INDEX(Spec_Master_List_tbl[USEPA_GHG_ID],MATCH(Registration_Tbl[[#This Row],[Facility_Unit_ARB_ID]],Spec_Master_List_tbl[ARB_ID],0)),""))</f>
        <v/>
      </c>
      <c r="H19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98" s="52" t="str">
        <f>IF(_xlfn.IFNA(INDEX(Spec_Master_List_tbl[CEC_RPS_ID],MATCH(Registration_Tbl[[#This Row],[Facility_Unit_ARB_ID]],Spec_Master_List_tbl[ARB_ID],0)),"")=0,"",_xlfn.IFNA(INDEX(Spec_Master_List_tbl[CEC_RPS_ID],MATCH(Registration_Tbl[[#This Row],[Facility_Unit_ARB_ID]],Spec_Master_List_tbl[ARB_ID],0)),""))</f>
        <v/>
      </c>
      <c r="J198" s="83"/>
      <c r="K198" s="56"/>
      <c r="L198" s="57"/>
      <c r="M19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98" s="63"/>
      <c r="O198" s="59"/>
      <c r="P198" s="57"/>
      <c r="Q198" s="57"/>
      <c r="R198" s="58"/>
      <c r="S19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98" s="70"/>
      <c r="U198" s="70"/>
      <c r="V198" s="70"/>
      <c r="W198" s="56"/>
      <c r="X198" s="57"/>
      <c r="Y198" s="57"/>
      <c r="Z198" s="56"/>
      <c r="AA198" s="57"/>
      <c r="AB198" s="56"/>
      <c r="AC198" s="57"/>
    </row>
    <row r="199" spans="1:29" ht="16" thickBot="1" x14ac:dyDescent="0.4">
      <c r="A199" s="50" t="str">
        <f>IF(ISBLANK(Registration_Tbl[[#This Row],[Facility_Unit_Name]]),"",'EPE Information'!$C$9)</f>
        <v/>
      </c>
      <c r="B199" s="51"/>
      <c r="C199" s="71" t="str">
        <f>_xlfn.IFNA(INDEX(Spec_Master_List_tbl[ARB_ID],MATCH(Registration_Tbl[[#This Row],[Facility_Unit_Name]],Spec_Master_List_tbl[Specified_Import_Name],0)),"")</f>
        <v/>
      </c>
      <c r="D199" s="52" t="str">
        <f>IF(_xlfn.IFNA(INDEX(Spec_Master_List_tbl[Primary Fuel],MATCH(Registration_Tbl[[#This Row],[Facility_Unit_ARB_ID]],Spec_Master_List_tbl[ARB_ID],0)),"")=0,"",_xlfn.IFNA(INDEX(Spec_Master_List_tbl[Primary Fuel],MATCH(Registration_Tbl[[#This Row],[Facility_Unit_ARB_ID]],Spec_Master_List_tbl[ARB_ID],0)),""))</f>
        <v/>
      </c>
      <c r="E199" s="84" t="str">
        <f>IF(_xlfn.IFNA(INDEX(Spec_Master_List_tbl[Cogen],MATCH(Registration_Tbl[[#This Row],[Facility_Unit_ARB_ID]],Spec_Master_List_tbl[ARB_ID],0)),"")=0,"",_xlfn.IFNA(INDEX(Spec_Master_List_tbl[Cogen],MATCH(Registration_Tbl[[#This Row],[Facility_Unit_ARB_ID]],Spec_Master_List_tbl[ARB_ID],0)),""))</f>
        <v/>
      </c>
      <c r="F199" s="72"/>
      <c r="G199" s="52" t="str">
        <f>IF(_xlfn.IFNA(INDEX(Spec_Master_List_tbl[USEPA_GHG_ID],MATCH(Registration_Tbl[[#This Row],[Facility_Unit_ARB_ID]],Spec_Master_List_tbl[ARB_ID],0)),"")=0,"",_xlfn.IFNA(INDEX(Spec_Master_List_tbl[USEPA_GHG_ID],MATCH(Registration_Tbl[[#This Row],[Facility_Unit_ARB_ID]],Spec_Master_List_tbl[ARB_ID],0)),""))</f>
        <v/>
      </c>
      <c r="H19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199" s="52" t="str">
        <f>IF(_xlfn.IFNA(INDEX(Spec_Master_List_tbl[CEC_RPS_ID],MATCH(Registration_Tbl[[#This Row],[Facility_Unit_ARB_ID]],Spec_Master_List_tbl[ARB_ID],0)),"")=0,"",_xlfn.IFNA(INDEX(Spec_Master_List_tbl[CEC_RPS_ID],MATCH(Registration_Tbl[[#This Row],[Facility_Unit_ARB_ID]],Spec_Master_List_tbl[ARB_ID],0)),""))</f>
        <v/>
      </c>
      <c r="J199" s="83"/>
      <c r="K199" s="56"/>
      <c r="L199" s="57"/>
      <c r="M19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199" s="63"/>
      <c r="O199" s="59"/>
      <c r="P199" s="57"/>
      <c r="Q199" s="57"/>
      <c r="R199" s="58"/>
      <c r="S19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199" s="70"/>
      <c r="U199" s="70"/>
      <c r="V199" s="70"/>
      <c r="W199" s="56"/>
      <c r="X199" s="57"/>
      <c r="Y199" s="57"/>
      <c r="Z199" s="56"/>
      <c r="AA199" s="57"/>
      <c r="AB199" s="56"/>
      <c r="AC199" s="57"/>
    </row>
    <row r="200" spans="1:29" ht="16" thickBot="1" x14ac:dyDescent="0.4">
      <c r="A200" s="50" t="str">
        <f>IF(ISBLANK(Registration_Tbl[[#This Row],[Facility_Unit_Name]]),"",'EPE Information'!$C$9)</f>
        <v/>
      </c>
      <c r="B200" s="51"/>
      <c r="C200" s="71" t="str">
        <f>_xlfn.IFNA(INDEX(Spec_Master_List_tbl[ARB_ID],MATCH(Registration_Tbl[[#This Row],[Facility_Unit_Name]],Spec_Master_List_tbl[Specified_Import_Name],0)),"")</f>
        <v/>
      </c>
      <c r="D200" s="52" t="str">
        <f>IF(_xlfn.IFNA(INDEX(Spec_Master_List_tbl[Primary Fuel],MATCH(Registration_Tbl[[#This Row],[Facility_Unit_ARB_ID]],Spec_Master_List_tbl[ARB_ID],0)),"")=0,"",_xlfn.IFNA(INDEX(Spec_Master_List_tbl[Primary Fuel],MATCH(Registration_Tbl[[#This Row],[Facility_Unit_ARB_ID]],Spec_Master_List_tbl[ARB_ID],0)),""))</f>
        <v/>
      </c>
      <c r="E200" s="84" t="str">
        <f>IF(_xlfn.IFNA(INDEX(Spec_Master_List_tbl[Cogen],MATCH(Registration_Tbl[[#This Row],[Facility_Unit_ARB_ID]],Spec_Master_List_tbl[ARB_ID],0)),"")=0,"",_xlfn.IFNA(INDEX(Spec_Master_List_tbl[Cogen],MATCH(Registration_Tbl[[#This Row],[Facility_Unit_ARB_ID]],Spec_Master_List_tbl[ARB_ID],0)),""))</f>
        <v/>
      </c>
      <c r="F200" s="72"/>
      <c r="G200" s="52" t="str">
        <f>IF(_xlfn.IFNA(INDEX(Spec_Master_List_tbl[USEPA_GHG_ID],MATCH(Registration_Tbl[[#This Row],[Facility_Unit_ARB_ID]],Spec_Master_List_tbl[ARB_ID],0)),"")=0,"",_xlfn.IFNA(INDEX(Spec_Master_List_tbl[USEPA_GHG_ID],MATCH(Registration_Tbl[[#This Row],[Facility_Unit_ARB_ID]],Spec_Master_List_tbl[ARB_ID],0)),""))</f>
        <v/>
      </c>
      <c r="H20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00" s="52" t="str">
        <f>IF(_xlfn.IFNA(INDEX(Spec_Master_List_tbl[CEC_RPS_ID],MATCH(Registration_Tbl[[#This Row],[Facility_Unit_ARB_ID]],Spec_Master_List_tbl[ARB_ID],0)),"")=0,"",_xlfn.IFNA(INDEX(Spec_Master_List_tbl[CEC_RPS_ID],MATCH(Registration_Tbl[[#This Row],[Facility_Unit_ARB_ID]],Spec_Master_List_tbl[ARB_ID],0)),""))</f>
        <v/>
      </c>
      <c r="J200" s="83"/>
      <c r="K200" s="56"/>
      <c r="L200" s="57"/>
      <c r="M20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00" s="63"/>
      <c r="O200" s="59"/>
      <c r="P200" s="57"/>
      <c r="Q200" s="57"/>
      <c r="R200" s="58"/>
      <c r="S20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00" s="70"/>
      <c r="U200" s="70"/>
      <c r="V200" s="70"/>
      <c r="W200" s="56"/>
      <c r="X200" s="57"/>
      <c r="Y200" s="57"/>
      <c r="Z200" s="56"/>
      <c r="AA200" s="57"/>
      <c r="AB200" s="56"/>
      <c r="AC200" s="57"/>
    </row>
    <row r="201" spans="1:29" ht="16" thickBot="1" x14ac:dyDescent="0.4">
      <c r="A201" s="50" t="str">
        <f>IF(ISBLANK(Registration_Tbl[[#This Row],[Facility_Unit_Name]]),"",'EPE Information'!$C$9)</f>
        <v/>
      </c>
      <c r="B201" s="51"/>
      <c r="C201" s="71" t="str">
        <f>_xlfn.IFNA(INDEX(Spec_Master_List_tbl[ARB_ID],MATCH(Registration_Tbl[[#This Row],[Facility_Unit_Name]],Spec_Master_List_tbl[Specified_Import_Name],0)),"")</f>
        <v/>
      </c>
      <c r="D201" s="52" t="str">
        <f>IF(_xlfn.IFNA(INDEX(Spec_Master_List_tbl[Primary Fuel],MATCH(Registration_Tbl[[#This Row],[Facility_Unit_ARB_ID]],Spec_Master_List_tbl[ARB_ID],0)),"")=0,"",_xlfn.IFNA(INDEX(Spec_Master_List_tbl[Primary Fuel],MATCH(Registration_Tbl[[#This Row],[Facility_Unit_ARB_ID]],Spec_Master_List_tbl[ARB_ID],0)),""))</f>
        <v/>
      </c>
      <c r="E201" s="84" t="str">
        <f>IF(_xlfn.IFNA(INDEX(Spec_Master_List_tbl[Cogen],MATCH(Registration_Tbl[[#This Row],[Facility_Unit_ARB_ID]],Spec_Master_List_tbl[ARB_ID],0)),"")=0,"",_xlfn.IFNA(INDEX(Spec_Master_List_tbl[Cogen],MATCH(Registration_Tbl[[#This Row],[Facility_Unit_ARB_ID]],Spec_Master_List_tbl[ARB_ID],0)),""))</f>
        <v/>
      </c>
      <c r="F201" s="72"/>
      <c r="G201" s="52" t="str">
        <f>IF(_xlfn.IFNA(INDEX(Spec_Master_List_tbl[USEPA_GHG_ID],MATCH(Registration_Tbl[[#This Row],[Facility_Unit_ARB_ID]],Spec_Master_List_tbl[ARB_ID],0)),"")=0,"",_xlfn.IFNA(INDEX(Spec_Master_List_tbl[USEPA_GHG_ID],MATCH(Registration_Tbl[[#This Row],[Facility_Unit_ARB_ID]],Spec_Master_List_tbl[ARB_ID],0)),""))</f>
        <v/>
      </c>
      <c r="H20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01" s="52" t="str">
        <f>IF(_xlfn.IFNA(INDEX(Spec_Master_List_tbl[CEC_RPS_ID],MATCH(Registration_Tbl[[#This Row],[Facility_Unit_ARB_ID]],Spec_Master_List_tbl[ARB_ID],0)),"")=0,"",_xlfn.IFNA(INDEX(Spec_Master_List_tbl[CEC_RPS_ID],MATCH(Registration_Tbl[[#This Row],[Facility_Unit_ARB_ID]],Spec_Master_List_tbl[ARB_ID],0)),""))</f>
        <v/>
      </c>
      <c r="J201" s="83"/>
      <c r="K201" s="56"/>
      <c r="L201" s="57"/>
      <c r="M20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01" s="63"/>
      <c r="O201" s="59"/>
      <c r="P201" s="57"/>
      <c r="Q201" s="57"/>
      <c r="R201" s="58"/>
      <c r="S20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01" s="70"/>
      <c r="U201" s="70"/>
      <c r="V201" s="70"/>
      <c r="W201" s="56"/>
      <c r="X201" s="57"/>
      <c r="Y201" s="57"/>
      <c r="Z201" s="56"/>
      <c r="AA201" s="57"/>
      <c r="AB201" s="56"/>
      <c r="AC201" s="57"/>
    </row>
    <row r="202" spans="1:29" ht="16" thickBot="1" x14ac:dyDescent="0.4">
      <c r="A202" s="50" t="str">
        <f>IF(ISBLANK(Registration_Tbl[[#This Row],[Facility_Unit_Name]]),"",'EPE Information'!$C$9)</f>
        <v/>
      </c>
      <c r="B202" s="51"/>
      <c r="C202" s="71" t="str">
        <f>_xlfn.IFNA(INDEX(Spec_Master_List_tbl[ARB_ID],MATCH(Registration_Tbl[[#This Row],[Facility_Unit_Name]],Spec_Master_List_tbl[Specified_Import_Name],0)),"")</f>
        <v/>
      </c>
      <c r="D202" s="52" t="str">
        <f>IF(_xlfn.IFNA(INDEX(Spec_Master_List_tbl[Primary Fuel],MATCH(Registration_Tbl[[#This Row],[Facility_Unit_ARB_ID]],Spec_Master_List_tbl[ARB_ID],0)),"")=0,"",_xlfn.IFNA(INDEX(Spec_Master_List_tbl[Primary Fuel],MATCH(Registration_Tbl[[#This Row],[Facility_Unit_ARB_ID]],Spec_Master_List_tbl[ARB_ID],0)),""))</f>
        <v/>
      </c>
      <c r="E202" s="84" t="str">
        <f>IF(_xlfn.IFNA(INDEX(Spec_Master_List_tbl[Cogen],MATCH(Registration_Tbl[[#This Row],[Facility_Unit_ARB_ID]],Spec_Master_List_tbl[ARB_ID],0)),"")=0,"",_xlfn.IFNA(INDEX(Spec_Master_List_tbl[Cogen],MATCH(Registration_Tbl[[#This Row],[Facility_Unit_ARB_ID]],Spec_Master_List_tbl[ARB_ID],0)),""))</f>
        <v/>
      </c>
      <c r="F202" s="72"/>
      <c r="G202" s="52" t="str">
        <f>IF(_xlfn.IFNA(INDEX(Spec_Master_List_tbl[USEPA_GHG_ID],MATCH(Registration_Tbl[[#This Row],[Facility_Unit_ARB_ID]],Spec_Master_List_tbl[ARB_ID],0)),"")=0,"",_xlfn.IFNA(INDEX(Spec_Master_List_tbl[USEPA_GHG_ID],MATCH(Registration_Tbl[[#This Row],[Facility_Unit_ARB_ID]],Spec_Master_List_tbl[ARB_ID],0)),""))</f>
        <v/>
      </c>
      <c r="H20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02" s="52" t="str">
        <f>IF(_xlfn.IFNA(INDEX(Spec_Master_List_tbl[CEC_RPS_ID],MATCH(Registration_Tbl[[#This Row],[Facility_Unit_ARB_ID]],Spec_Master_List_tbl[ARB_ID],0)),"")=0,"",_xlfn.IFNA(INDEX(Spec_Master_List_tbl[CEC_RPS_ID],MATCH(Registration_Tbl[[#This Row],[Facility_Unit_ARB_ID]],Spec_Master_List_tbl[ARB_ID],0)),""))</f>
        <v/>
      </c>
      <c r="J202" s="83"/>
      <c r="K202" s="56"/>
      <c r="L202" s="57"/>
      <c r="M20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02" s="63"/>
      <c r="O202" s="59"/>
      <c r="P202" s="57"/>
      <c r="Q202" s="57"/>
      <c r="R202" s="58"/>
      <c r="S20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02" s="70"/>
      <c r="U202" s="70"/>
      <c r="V202" s="70"/>
      <c r="W202" s="56"/>
      <c r="X202" s="57"/>
      <c r="Y202" s="57"/>
      <c r="Z202" s="56"/>
      <c r="AA202" s="57"/>
      <c r="AB202" s="56"/>
      <c r="AC202" s="57"/>
    </row>
    <row r="203" spans="1:29" ht="16" thickBot="1" x14ac:dyDescent="0.4">
      <c r="A203" s="50" t="str">
        <f>IF(ISBLANK(Registration_Tbl[[#This Row],[Facility_Unit_Name]]),"",'EPE Information'!$C$9)</f>
        <v/>
      </c>
      <c r="B203" s="51"/>
      <c r="C203" s="71" t="str">
        <f>_xlfn.IFNA(INDEX(Spec_Master_List_tbl[ARB_ID],MATCH(Registration_Tbl[[#This Row],[Facility_Unit_Name]],Spec_Master_List_tbl[Specified_Import_Name],0)),"")</f>
        <v/>
      </c>
      <c r="D203" s="52" t="str">
        <f>IF(_xlfn.IFNA(INDEX(Spec_Master_List_tbl[Primary Fuel],MATCH(Registration_Tbl[[#This Row],[Facility_Unit_ARB_ID]],Spec_Master_List_tbl[ARB_ID],0)),"")=0,"",_xlfn.IFNA(INDEX(Spec_Master_List_tbl[Primary Fuel],MATCH(Registration_Tbl[[#This Row],[Facility_Unit_ARB_ID]],Spec_Master_List_tbl[ARB_ID],0)),""))</f>
        <v/>
      </c>
      <c r="E203" s="84" t="str">
        <f>IF(_xlfn.IFNA(INDEX(Spec_Master_List_tbl[Cogen],MATCH(Registration_Tbl[[#This Row],[Facility_Unit_ARB_ID]],Spec_Master_List_tbl[ARB_ID],0)),"")=0,"",_xlfn.IFNA(INDEX(Spec_Master_List_tbl[Cogen],MATCH(Registration_Tbl[[#This Row],[Facility_Unit_ARB_ID]],Spec_Master_List_tbl[ARB_ID],0)),""))</f>
        <v/>
      </c>
      <c r="F203" s="72"/>
      <c r="G203" s="52" t="str">
        <f>IF(_xlfn.IFNA(INDEX(Spec_Master_List_tbl[USEPA_GHG_ID],MATCH(Registration_Tbl[[#This Row],[Facility_Unit_ARB_ID]],Spec_Master_List_tbl[ARB_ID],0)),"")=0,"",_xlfn.IFNA(INDEX(Spec_Master_List_tbl[USEPA_GHG_ID],MATCH(Registration_Tbl[[#This Row],[Facility_Unit_ARB_ID]],Spec_Master_List_tbl[ARB_ID],0)),""))</f>
        <v/>
      </c>
      <c r="H20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03" s="52" t="str">
        <f>IF(_xlfn.IFNA(INDEX(Spec_Master_List_tbl[CEC_RPS_ID],MATCH(Registration_Tbl[[#This Row],[Facility_Unit_ARB_ID]],Spec_Master_List_tbl[ARB_ID],0)),"")=0,"",_xlfn.IFNA(INDEX(Spec_Master_List_tbl[CEC_RPS_ID],MATCH(Registration_Tbl[[#This Row],[Facility_Unit_ARB_ID]],Spec_Master_List_tbl[ARB_ID],0)),""))</f>
        <v/>
      </c>
      <c r="J203" s="83"/>
      <c r="K203" s="56"/>
      <c r="L203" s="57"/>
      <c r="M20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03" s="63"/>
      <c r="O203" s="59"/>
      <c r="P203" s="57"/>
      <c r="Q203" s="57"/>
      <c r="R203" s="58"/>
      <c r="S20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03" s="70"/>
      <c r="U203" s="70"/>
      <c r="V203" s="70"/>
      <c r="W203" s="56"/>
      <c r="X203" s="57"/>
      <c r="Y203" s="57"/>
      <c r="Z203" s="56"/>
      <c r="AA203" s="57"/>
      <c r="AB203" s="56"/>
      <c r="AC203" s="57"/>
    </row>
    <row r="204" spans="1:29" ht="16" thickBot="1" x14ac:dyDescent="0.4">
      <c r="A204" s="50" t="str">
        <f>IF(ISBLANK(Registration_Tbl[[#This Row],[Facility_Unit_Name]]),"",'EPE Information'!$C$9)</f>
        <v/>
      </c>
      <c r="B204" s="51"/>
      <c r="C204" s="71" t="str">
        <f>_xlfn.IFNA(INDEX(Spec_Master_List_tbl[ARB_ID],MATCH(Registration_Tbl[[#This Row],[Facility_Unit_Name]],Spec_Master_List_tbl[Specified_Import_Name],0)),"")</f>
        <v/>
      </c>
      <c r="D204" s="52" t="str">
        <f>IF(_xlfn.IFNA(INDEX(Spec_Master_List_tbl[Primary Fuel],MATCH(Registration_Tbl[[#This Row],[Facility_Unit_ARB_ID]],Spec_Master_List_tbl[ARB_ID],0)),"")=0,"",_xlfn.IFNA(INDEX(Spec_Master_List_tbl[Primary Fuel],MATCH(Registration_Tbl[[#This Row],[Facility_Unit_ARB_ID]],Spec_Master_List_tbl[ARB_ID],0)),""))</f>
        <v/>
      </c>
      <c r="E204" s="84" t="str">
        <f>IF(_xlfn.IFNA(INDEX(Spec_Master_List_tbl[Cogen],MATCH(Registration_Tbl[[#This Row],[Facility_Unit_ARB_ID]],Spec_Master_List_tbl[ARB_ID],0)),"")=0,"",_xlfn.IFNA(INDEX(Spec_Master_List_tbl[Cogen],MATCH(Registration_Tbl[[#This Row],[Facility_Unit_ARB_ID]],Spec_Master_List_tbl[ARB_ID],0)),""))</f>
        <v/>
      </c>
      <c r="F204" s="72"/>
      <c r="G204" s="52" t="str">
        <f>IF(_xlfn.IFNA(INDEX(Spec_Master_List_tbl[USEPA_GHG_ID],MATCH(Registration_Tbl[[#This Row],[Facility_Unit_ARB_ID]],Spec_Master_List_tbl[ARB_ID],0)),"")=0,"",_xlfn.IFNA(INDEX(Spec_Master_List_tbl[USEPA_GHG_ID],MATCH(Registration_Tbl[[#This Row],[Facility_Unit_ARB_ID]],Spec_Master_List_tbl[ARB_ID],0)),""))</f>
        <v/>
      </c>
      <c r="H20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04" s="52" t="str">
        <f>IF(_xlfn.IFNA(INDEX(Spec_Master_List_tbl[CEC_RPS_ID],MATCH(Registration_Tbl[[#This Row],[Facility_Unit_ARB_ID]],Spec_Master_List_tbl[ARB_ID],0)),"")=0,"",_xlfn.IFNA(INDEX(Spec_Master_List_tbl[CEC_RPS_ID],MATCH(Registration_Tbl[[#This Row],[Facility_Unit_ARB_ID]],Spec_Master_List_tbl[ARB_ID],0)),""))</f>
        <v/>
      </c>
      <c r="J204" s="83"/>
      <c r="K204" s="56"/>
      <c r="L204" s="57"/>
      <c r="M20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04" s="63"/>
      <c r="O204" s="59"/>
      <c r="P204" s="57"/>
      <c r="Q204" s="57"/>
      <c r="R204" s="58"/>
      <c r="S20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04" s="70"/>
      <c r="U204" s="70"/>
      <c r="V204" s="70"/>
      <c r="W204" s="56"/>
      <c r="X204" s="57"/>
      <c r="Y204" s="57"/>
      <c r="Z204" s="56"/>
      <c r="AA204" s="57"/>
      <c r="AB204" s="56"/>
      <c r="AC204" s="57"/>
    </row>
    <row r="205" spans="1:29" ht="16" thickBot="1" x14ac:dyDescent="0.4">
      <c r="A205" s="50" t="str">
        <f>IF(ISBLANK(Registration_Tbl[[#This Row],[Facility_Unit_Name]]),"",'EPE Information'!$C$9)</f>
        <v/>
      </c>
      <c r="B205" s="51"/>
      <c r="C205" s="71" t="str">
        <f>_xlfn.IFNA(INDEX(Spec_Master_List_tbl[ARB_ID],MATCH(Registration_Tbl[[#This Row],[Facility_Unit_Name]],Spec_Master_List_tbl[Specified_Import_Name],0)),"")</f>
        <v/>
      </c>
      <c r="D205" s="52" t="str">
        <f>IF(_xlfn.IFNA(INDEX(Spec_Master_List_tbl[Primary Fuel],MATCH(Registration_Tbl[[#This Row],[Facility_Unit_ARB_ID]],Spec_Master_List_tbl[ARB_ID],0)),"")=0,"",_xlfn.IFNA(INDEX(Spec_Master_List_tbl[Primary Fuel],MATCH(Registration_Tbl[[#This Row],[Facility_Unit_ARB_ID]],Spec_Master_List_tbl[ARB_ID],0)),""))</f>
        <v/>
      </c>
      <c r="E205" s="84" t="str">
        <f>IF(_xlfn.IFNA(INDEX(Spec_Master_List_tbl[Cogen],MATCH(Registration_Tbl[[#This Row],[Facility_Unit_ARB_ID]],Spec_Master_List_tbl[ARB_ID],0)),"")=0,"",_xlfn.IFNA(INDEX(Spec_Master_List_tbl[Cogen],MATCH(Registration_Tbl[[#This Row],[Facility_Unit_ARB_ID]],Spec_Master_List_tbl[ARB_ID],0)),""))</f>
        <v/>
      </c>
      <c r="F205" s="72"/>
      <c r="G205" s="52" t="str">
        <f>IF(_xlfn.IFNA(INDEX(Spec_Master_List_tbl[USEPA_GHG_ID],MATCH(Registration_Tbl[[#This Row],[Facility_Unit_ARB_ID]],Spec_Master_List_tbl[ARB_ID],0)),"")=0,"",_xlfn.IFNA(INDEX(Spec_Master_List_tbl[USEPA_GHG_ID],MATCH(Registration_Tbl[[#This Row],[Facility_Unit_ARB_ID]],Spec_Master_List_tbl[ARB_ID],0)),""))</f>
        <v/>
      </c>
      <c r="H20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05" s="52" t="str">
        <f>IF(_xlfn.IFNA(INDEX(Spec_Master_List_tbl[CEC_RPS_ID],MATCH(Registration_Tbl[[#This Row],[Facility_Unit_ARB_ID]],Spec_Master_List_tbl[ARB_ID],0)),"")=0,"",_xlfn.IFNA(INDEX(Spec_Master_List_tbl[CEC_RPS_ID],MATCH(Registration_Tbl[[#This Row],[Facility_Unit_ARB_ID]],Spec_Master_List_tbl[ARB_ID],0)),""))</f>
        <v/>
      </c>
      <c r="J205" s="83"/>
      <c r="K205" s="56"/>
      <c r="L205" s="57"/>
      <c r="M20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05" s="63"/>
      <c r="O205" s="59"/>
      <c r="P205" s="57"/>
      <c r="Q205" s="57"/>
      <c r="R205" s="58"/>
      <c r="S20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05" s="70"/>
      <c r="U205" s="70"/>
      <c r="V205" s="70"/>
      <c r="W205" s="56"/>
      <c r="X205" s="57"/>
      <c r="Y205" s="57"/>
      <c r="Z205" s="56"/>
      <c r="AA205" s="57"/>
      <c r="AB205" s="56"/>
      <c r="AC205" s="57"/>
    </row>
    <row r="206" spans="1:29" ht="16" thickBot="1" x14ac:dyDescent="0.4">
      <c r="A206" s="50" t="str">
        <f>IF(ISBLANK(Registration_Tbl[[#This Row],[Facility_Unit_Name]]),"",'EPE Information'!$C$9)</f>
        <v/>
      </c>
      <c r="B206" s="51"/>
      <c r="C206" s="71" t="str">
        <f>_xlfn.IFNA(INDEX(Spec_Master_List_tbl[ARB_ID],MATCH(Registration_Tbl[[#This Row],[Facility_Unit_Name]],Spec_Master_List_tbl[Specified_Import_Name],0)),"")</f>
        <v/>
      </c>
      <c r="D206" s="52" t="str">
        <f>IF(_xlfn.IFNA(INDEX(Spec_Master_List_tbl[Primary Fuel],MATCH(Registration_Tbl[[#This Row],[Facility_Unit_ARB_ID]],Spec_Master_List_tbl[ARB_ID],0)),"")=0,"",_xlfn.IFNA(INDEX(Spec_Master_List_tbl[Primary Fuel],MATCH(Registration_Tbl[[#This Row],[Facility_Unit_ARB_ID]],Spec_Master_List_tbl[ARB_ID],0)),""))</f>
        <v/>
      </c>
      <c r="E206" s="84" t="str">
        <f>IF(_xlfn.IFNA(INDEX(Spec_Master_List_tbl[Cogen],MATCH(Registration_Tbl[[#This Row],[Facility_Unit_ARB_ID]],Spec_Master_List_tbl[ARB_ID],0)),"")=0,"",_xlfn.IFNA(INDEX(Spec_Master_List_tbl[Cogen],MATCH(Registration_Tbl[[#This Row],[Facility_Unit_ARB_ID]],Spec_Master_List_tbl[ARB_ID],0)),""))</f>
        <v/>
      </c>
      <c r="F206" s="72"/>
      <c r="G206" s="52" t="str">
        <f>IF(_xlfn.IFNA(INDEX(Spec_Master_List_tbl[USEPA_GHG_ID],MATCH(Registration_Tbl[[#This Row],[Facility_Unit_ARB_ID]],Spec_Master_List_tbl[ARB_ID],0)),"")=0,"",_xlfn.IFNA(INDEX(Spec_Master_List_tbl[USEPA_GHG_ID],MATCH(Registration_Tbl[[#This Row],[Facility_Unit_ARB_ID]],Spec_Master_List_tbl[ARB_ID],0)),""))</f>
        <v/>
      </c>
      <c r="H20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06" s="52" t="str">
        <f>IF(_xlfn.IFNA(INDEX(Spec_Master_List_tbl[CEC_RPS_ID],MATCH(Registration_Tbl[[#This Row],[Facility_Unit_ARB_ID]],Spec_Master_List_tbl[ARB_ID],0)),"")=0,"",_xlfn.IFNA(INDEX(Spec_Master_List_tbl[CEC_RPS_ID],MATCH(Registration_Tbl[[#This Row],[Facility_Unit_ARB_ID]],Spec_Master_List_tbl[ARB_ID],0)),""))</f>
        <v/>
      </c>
      <c r="J206" s="83"/>
      <c r="K206" s="56"/>
      <c r="L206" s="57"/>
      <c r="M20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06" s="63"/>
      <c r="O206" s="59"/>
      <c r="P206" s="57"/>
      <c r="Q206" s="57"/>
      <c r="R206" s="58"/>
      <c r="S20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06" s="70"/>
      <c r="U206" s="70"/>
      <c r="V206" s="70"/>
      <c r="W206" s="56"/>
      <c r="X206" s="57"/>
      <c r="Y206" s="57"/>
      <c r="Z206" s="56"/>
      <c r="AA206" s="57"/>
      <c r="AB206" s="56"/>
      <c r="AC206" s="57"/>
    </row>
    <row r="207" spans="1:29" ht="16" thickBot="1" x14ac:dyDescent="0.4">
      <c r="A207" s="50" t="str">
        <f>IF(ISBLANK(Registration_Tbl[[#This Row],[Facility_Unit_Name]]),"",'EPE Information'!$C$9)</f>
        <v/>
      </c>
      <c r="B207" s="51"/>
      <c r="C207" s="71" t="str">
        <f>_xlfn.IFNA(INDEX(Spec_Master_List_tbl[ARB_ID],MATCH(Registration_Tbl[[#This Row],[Facility_Unit_Name]],Spec_Master_List_tbl[Specified_Import_Name],0)),"")</f>
        <v/>
      </c>
      <c r="D207" s="52" t="str">
        <f>IF(_xlfn.IFNA(INDEX(Spec_Master_List_tbl[Primary Fuel],MATCH(Registration_Tbl[[#This Row],[Facility_Unit_ARB_ID]],Spec_Master_List_tbl[ARB_ID],0)),"")=0,"",_xlfn.IFNA(INDEX(Spec_Master_List_tbl[Primary Fuel],MATCH(Registration_Tbl[[#This Row],[Facility_Unit_ARB_ID]],Spec_Master_List_tbl[ARB_ID],0)),""))</f>
        <v/>
      </c>
      <c r="E207" s="84" t="str">
        <f>IF(_xlfn.IFNA(INDEX(Spec_Master_List_tbl[Cogen],MATCH(Registration_Tbl[[#This Row],[Facility_Unit_ARB_ID]],Spec_Master_List_tbl[ARB_ID],0)),"")=0,"",_xlfn.IFNA(INDEX(Spec_Master_List_tbl[Cogen],MATCH(Registration_Tbl[[#This Row],[Facility_Unit_ARB_ID]],Spec_Master_List_tbl[ARB_ID],0)),""))</f>
        <v/>
      </c>
      <c r="F207" s="72"/>
      <c r="G207" s="52" t="str">
        <f>IF(_xlfn.IFNA(INDEX(Spec_Master_List_tbl[USEPA_GHG_ID],MATCH(Registration_Tbl[[#This Row],[Facility_Unit_ARB_ID]],Spec_Master_List_tbl[ARB_ID],0)),"")=0,"",_xlfn.IFNA(INDEX(Spec_Master_List_tbl[USEPA_GHG_ID],MATCH(Registration_Tbl[[#This Row],[Facility_Unit_ARB_ID]],Spec_Master_List_tbl[ARB_ID],0)),""))</f>
        <v/>
      </c>
      <c r="H20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07" s="52" t="str">
        <f>IF(_xlfn.IFNA(INDEX(Spec_Master_List_tbl[CEC_RPS_ID],MATCH(Registration_Tbl[[#This Row],[Facility_Unit_ARB_ID]],Spec_Master_List_tbl[ARB_ID],0)),"")=0,"",_xlfn.IFNA(INDEX(Spec_Master_List_tbl[CEC_RPS_ID],MATCH(Registration_Tbl[[#This Row],[Facility_Unit_ARB_ID]],Spec_Master_List_tbl[ARB_ID],0)),""))</f>
        <v/>
      </c>
      <c r="J207" s="83"/>
      <c r="K207" s="56"/>
      <c r="L207" s="57"/>
      <c r="M20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07" s="63"/>
      <c r="O207" s="59"/>
      <c r="P207" s="57"/>
      <c r="Q207" s="57"/>
      <c r="R207" s="58"/>
      <c r="S20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07" s="70"/>
      <c r="U207" s="70"/>
      <c r="V207" s="70"/>
      <c r="W207" s="56"/>
      <c r="X207" s="57"/>
      <c r="Y207" s="57"/>
      <c r="Z207" s="56"/>
      <c r="AA207" s="57"/>
      <c r="AB207" s="56"/>
      <c r="AC207" s="57"/>
    </row>
    <row r="208" spans="1:29" ht="16" thickBot="1" x14ac:dyDescent="0.4">
      <c r="A208" s="50" t="str">
        <f>IF(ISBLANK(Registration_Tbl[[#This Row],[Facility_Unit_Name]]),"",'EPE Information'!$C$9)</f>
        <v/>
      </c>
      <c r="B208" s="51"/>
      <c r="C208" s="71" t="str">
        <f>_xlfn.IFNA(INDEX(Spec_Master_List_tbl[ARB_ID],MATCH(Registration_Tbl[[#This Row],[Facility_Unit_Name]],Spec_Master_List_tbl[Specified_Import_Name],0)),"")</f>
        <v/>
      </c>
      <c r="D208" s="52" t="str">
        <f>IF(_xlfn.IFNA(INDEX(Spec_Master_List_tbl[Primary Fuel],MATCH(Registration_Tbl[[#This Row],[Facility_Unit_ARB_ID]],Spec_Master_List_tbl[ARB_ID],0)),"")=0,"",_xlfn.IFNA(INDEX(Spec_Master_List_tbl[Primary Fuel],MATCH(Registration_Tbl[[#This Row],[Facility_Unit_ARB_ID]],Spec_Master_List_tbl[ARB_ID],0)),""))</f>
        <v/>
      </c>
      <c r="E208" s="84" t="str">
        <f>IF(_xlfn.IFNA(INDEX(Spec_Master_List_tbl[Cogen],MATCH(Registration_Tbl[[#This Row],[Facility_Unit_ARB_ID]],Spec_Master_List_tbl[ARB_ID],0)),"")=0,"",_xlfn.IFNA(INDEX(Spec_Master_List_tbl[Cogen],MATCH(Registration_Tbl[[#This Row],[Facility_Unit_ARB_ID]],Spec_Master_List_tbl[ARB_ID],0)),""))</f>
        <v/>
      </c>
      <c r="F208" s="72"/>
      <c r="G208" s="52" t="str">
        <f>IF(_xlfn.IFNA(INDEX(Spec_Master_List_tbl[USEPA_GHG_ID],MATCH(Registration_Tbl[[#This Row],[Facility_Unit_ARB_ID]],Spec_Master_List_tbl[ARB_ID],0)),"")=0,"",_xlfn.IFNA(INDEX(Spec_Master_List_tbl[USEPA_GHG_ID],MATCH(Registration_Tbl[[#This Row],[Facility_Unit_ARB_ID]],Spec_Master_List_tbl[ARB_ID],0)),""))</f>
        <v/>
      </c>
      <c r="H20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08" s="52" t="str">
        <f>IF(_xlfn.IFNA(INDEX(Spec_Master_List_tbl[CEC_RPS_ID],MATCH(Registration_Tbl[[#This Row],[Facility_Unit_ARB_ID]],Spec_Master_List_tbl[ARB_ID],0)),"")=0,"",_xlfn.IFNA(INDEX(Spec_Master_List_tbl[CEC_RPS_ID],MATCH(Registration_Tbl[[#This Row],[Facility_Unit_ARB_ID]],Spec_Master_List_tbl[ARB_ID],0)),""))</f>
        <v/>
      </c>
      <c r="J208" s="83"/>
      <c r="K208" s="56"/>
      <c r="L208" s="57"/>
      <c r="M20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08" s="63"/>
      <c r="O208" s="59"/>
      <c r="P208" s="57"/>
      <c r="Q208" s="57"/>
      <c r="R208" s="58"/>
      <c r="S20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08" s="70"/>
      <c r="U208" s="70"/>
      <c r="V208" s="70"/>
      <c r="W208" s="56"/>
      <c r="X208" s="57"/>
      <c r="Y208" s="57"/>
      <c r="Z208" s="56"/>
      <c r="AA208" s="57"/>
      <c r="AB208" s="56"/>
      <c r="AC208" s="57"/>
    </row>
    <row r="209" spans="1:29" ht="16" thickBot="1" x14ac:dyDescent="0.4">
      <c r="A209" s="50" t="str">
        <f>IF(ISBLANK(Registration_Tbl[[#This Row],[Facility_Unit_Name]]),"",'EPE Information'!$C$9)</f>
        <v/>
      </c>
      <c r="B209" s="51"/>
      <c r="C209" s="71" t="str">
        <f>_xlfn.IFNA(INDEX(Spec_Master_List_tbl[ARB_ID],MATCH(Registration_Tbl[[#This Row],[Facility_Unit_Name]],Spec_Master_List_tbl[Specified_Import_Name],0)),"")</f>
        <v/>
      </c>
      <c r="D209" s="52" t="str">
        <f>IF(_xlfn.IFNA(INDEX(Spec_Master_List_tbl[Primary Fuel],MATCH(Registration_Tbl[[#This Row],[Facility_Unit_ARB_ID]],Spec_Master_List_tbl[ARB_ID],0)),"")=0,"",_xlfn.IFNA(INDEX(Spec_Master_List_tbl[Primary Fuel],MATCH(Registration_Tbl[[#This Row],[Facility_Unit_ARB_ID]],Spec_Master_List_tbl[ARB_ID],0)),""))</f>
        <v/>
      </c>
      <c r="E209" s="84" t="str">
        <f>IF(_xlfn.IFNA(INDEX(Spec_Master_List_tbl[Cogen],MATCH(Registration_Tbl[[#This Row],[Facility_Unit_ARB_ID]],Spec_Master_List_tbl[ARB_ID],0)),"")=0,"",_xlfn.IFNA(INDEX(Spec_Master_List_tbl[Cogen],MATCH(Registration_Tbl[[#This Row],[Facility_Unit_ARB_ID]],Spec_Master_List_tbl[ARB_ID],0)),""))</f>
        <v/>
      </c>
      <c r="F209" s="72"/>
      <c r="G209" s="52" t="str">
        <f>IF(_xlfn.IFNA(INDEX(Spec_Master_List_tbl[USEPA_GHG_ID],MATCH(Registration_Tbl[[#This Row],[Facility_Unit_ARB_ID]],Spec_Master_List_tbl[ARB_ID],0)),"")=0,"",_xlfn.IFNA(INDEX(Spec_Master_List_tbl[USEPA_GHG_ID],MATCH(Registration_Tbl[[#This Row],[Facility_Unit_ARB_ID]],Spec_Master_List_tbl[ARB_ID],0)),""))</f>
        <v/>
      </c>
      <c r="H20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09" s="52" t="str">
        <f>IF(_xlfn.IFNA(INDEX(Spec_Master_List_tbl[CEC_RPS_ID],MATCH(Registration_Tbl[[#This Row],[Facility_Unit_ARB_ID]],Spec_Master_List_tbl[ARB_ID],0)),"")=0,"",_xlfn.IFNA(INDEX(Spec_Master_List_tbl[CEC_RPS_ID],MATCH(Registration_Tbl[[#This Row],[Facility_Unit_ARB_ID]],Spec_Master_List_tbl[ARB_ID],0)),""))</f>
        <v/>
      </c>
      <c r="J209" s="83"/>
      <c r="K209" s="56"/>
      <c r="L209" s="57"/>
      <c r="M20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09" s="63"/>
      <c r="O209" s="59"/>
      <c r="P209" s="57"/>
      <c r="Q209" s="57"/>
      <c r="R209" s="58"/>
      <c r="S20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09" s="70"/>
      <c r="U209" s="70"/>
      <c r="V209" s="70"/>
      <c r="W209" s="56"/>
      <c r="X209" s="57"/>
      <c r="Y209" s="57"/>
      <c r="Z209" s="56"/>
      <c r="AA209" s="57"/>
      <c r="AB209" s="56"/>
      <c r="AC209" s="57"/>
    </row>
    <row r="210" spans="1:29" ht="16" thickBot="1" x14ac:dyDescent="0.4">
      <c r="A210" s="50" t="str">
        <f>IF(ISBLANK(Registration_Tbl[[#This Row],[Facility_Unit_Name]]),"",'EPE Information'!$C$9)</f>
        <v/>
      </c>
      <c r="B210" s="51"/>
      <c r="C210" s="71" t="str">
        <f>_xlfn.IFNA(INDEX(Spec_Master_List_tbl[ARB_ID],MATCH(Registration_Tbl[[#This Row],[Facility_Unit_Name]],Spec_Master_List_tbl[Specified_Import_Name],0)),"")</f>
        <v/>
      </c>
      <c r="D210" s="52" t="str">
        <f>IF(_xlfn.IFNA(INDEX(Spec_Master_List_tbl[Primary Fuel],MATCH(Registration_Tbl[[#This Row],[Facility_Unit_ARB_ID]],Spec_Master_List_tbl[ARB_ID],0)),"")=0,"",_xlfn.IFNA(INDEX(Spec_Master_List_tbl[Primary Fuel],MATCH(Registration_Tbl[[#This Row],[Facility_Unit_ARB_ID]],Spec_Master_List_tbl[ARB_ID],0)),""))</f>
        <v/>
      </c>
      <c r="E210" s="84" t="str">
        <f>IF(_xlfn.IFNA(INDEX(Spec_Master_List_tbl[Cogen],MATCH(Registration_Tbl[[#This Row],[Facility_Unit_ARB_ID]],Spec_Master_List_tbl[ARB_ID],0)),"")=0,"",_xlfn.IFNA(INDEX(Spec_Master_List_tbl[Cogen],MATCH(Registration_Tbl[[#This Row],[Facility_Unit_ARB_ID]],Spec_Master_List_tbl[ARB_ID],0)),""))</f>
        <v/>
      </c>
      <c r="F210" s="72"/>
      <c r="G210" s="52" t="str">
        <f>IF(_xlfn.IFNA(INDEX(Spec_Master_List_tbl[USEPA_GHG_ID],MATCH(Registration_Tbl[[#This Row],[Facility_Unit_ARB_ID]],Spec_Master_List_tbl[ARB_ID],0)),"")=0,"",_xlfn.IFNA(INDEX(Spec_Master_List_tbl[USEPA_GHG_ID],MATCH(Registration_Tbl[[#This Row],[Facility_Unit_ARB_ID]],Spec_Master_List_tbl[ARB_ID],0)),""))</f>
        <v/>
      </c>
      <c r="H21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10" s="52" t="str">
        <f>IF(_xlfn.IFNA(INDEX(Spec_Master_List_tbl[CEC_RPS_ID],MATCH(Registration_Tbl[[#This Row],[Facility_Unit_ARB_ID]],Spec_Master_List_tbl[ARB_ID],0)),"")=0,"",_xlfn.IFNA(INDEX(Spec_Master_List_tbl[CEC_RPS_ID],MATCH(Registration_Tbl[[#This Row],[Facility_Unit_ARB_ID]],Spec_Master_List_tbl[ARB_ID],0)),""))</f>
        <v/>
      </c>
      <c r="J210" s="83"/>
      <c r="K210" s="56"/>
      <c r="L210" s="57"/>
      <c r="M21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10" s="63"/>
      <c r="O210" s="59"/>
      <c r="P210" s="57"/>
      <c r="Q210" s="57"/>
      <c r="R210" s="58"/>
      <c r="S21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10" s="70"/>
      <c r="U210" s="70"/>
      <c r="V210" s="70"/>
      <c r="W210" s="56"/>
      <c r="X210" s="57"/>
      <c r="Y210" s="57"/>
      <c r="Z210" s="56"/>
      <c r="AA210" s="57"/>
      <c r="AB210" s="56"/>
      <c r="AC210" s="57"/>
    </row>
    <row r="211" spans="1:29" ht="16" thickBot="1" x14ac:dyDescent="0.4">
      <c r="A211" s="50" t="str">
        <f>IF(ISBLANK(Registration_Tbl[[#This Row],[Facility_Unit_Name]]),"",'EPE Information'!$C$9)</f>
        <v/>
      </c>
      <c r="B211" s="51"/>
      <c r="C211" s="71" t="str">
        <f>_xlfn.IFNA(INDEX(Spec_Master_List_tbl[ARB_ID],MATCH(Registration_Tbl[[#This Row],[Facility_Unit_Name]],Spec_Master_List_tbl[Specified_Import_Name],0)),"")</f>
        <v/>
      </c>
      <c r="D211" s="52" t="str">
        <f>IF(_xlfn.IFNA(INDEX(Spec_Master_List_tbl[Primary Fuel],MATCH(Registration_Tbl[[#This Row],[Facility_Unit_ARB_ID]],Spec_Master_List_tbl[ARB_ID],0)),"")=0,"",_xlfn.IFNA(INDEX(Spec_Master_List_tbl[Primary Fuel],MATCH(Registration_Tbl[[#This Row],[Facility_Unit_ARB_ID]],Spec_Master_List_tbl[ARB_ID],0)),""))</f>
        <v/>
      </c>
      <c r="E211" s="84" t="str">
        <f>IF(_xlfn.IFNA(INDEX(Spec_Master_List_tbl[Cogen],MATCH(Registration_Tbl[[#This Row],[Facility_Unit_ARB_ID]],Spec_Master_List_tbl[ARB_ID],0)),"")=0,"",_xlfn.IFNA(INDEX(Spec_Master_List_tbl[Cogen],MATCH(Registration_Tbl[[#This Row],[Facility_Unit_ARB_ID]],Spec_Master_List_tbl[ARB_ID],0)),""))</f>
        <v/>
      </c>
      <c r="F211" s="72"/>
      <c r="G211" s="52" t="str">
        <f>IF(_xlfn.IFNA(INDEX(Spec_Master_List_tbl[USEPA_GHG_ID],MATCH(Registration_Tbl[[#This Row],[Facility_Unit_ARB_ID]],Spec_Master_List_tbl[ARB_ID],0)),"")=0,"",_xlfn.IFNA(INDEX(Spec_Master_List_tbl[USEPA_GHG_ID],MATCH(Registration_Tbl[[#This Row],[Facility_Unit_ARB_ID]],Spec_Master_List_tbl[ARB_ID],0)),""))</f>
        <v/>
      </c>
      <c r="H21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11" s="52" t="str">
        <f>IF(_xlfn.IFNA(INDEX(Spec_Master_List_tbl[CEC_RPS_ID],MATCH(Registration_Tbl[[#This Row],[Facility_Unit_ARB_ID]],Spec_Master_List_tbl[ARB_ID],0)),"")=0,"",_xlfn.IFNA(INDEX(Spec_Master_List_tbl[CEC_RPS_ID],MATCH(Registration_Tbl[[#This Row],[Facility_Unit_ARB_ID]],Spec_Master_List_tbl[ARB_ID],0)),""))</f>
        <v/>
      </c>
      <c r="J211" s="83"/>
      <c r="K211" s="56"/>
      <c r="L211" s="57"/>
      <c r="M21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11" s="63"/>
      <c r="O211" s="59"/>
      <c r="P211" s="57"/>
      <c r="Q211" s="57"/>
      <c r="R211" s="58"/>
      <c r="S21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11" s="70"/>
      <c r="U211" s="70"/>
      <c r="V211" s="70"/>
      <c r="W211" s="56"/>
      <c r="X211" s="57"/>
      <c r="Y211" s="57"/>
      <c r="Z211" s="56"/>
      <c r="AA211" s="57"/>
      <c r="AB211" s="56"/>
      <c r="AC211" s="57"/>
    </row>
    <row r="212" spans="1:29" ht="16" thickBot="1" x14ac:dyDescent="0.4">
      <c r="A212" s="50" t="str">
        <f>IF(ISBLANK(Registration_Tbl[[#This Row],[Facility_Unit_Name]]),"",'EPE Information'!$C$9)</f>
        <v/>
      </c>
      <c r="B212" s="51"/>
      <c r="C212" s="71" t="str">
        <f>_xlfn.IFNA(INDEX(Spec_Master_List_tbl[ARB_ID],MATCH(Registration_Tbl[[#This Row],[Facility_Unit_Name]],Spec_Master_List_tbl[Specified_Import_Name],0)),"")</f>
        <v/>
      </c>
      <c r="D212" s="52" t="str">
        <f>IF(_xlfn.IFNA(INDEX(Spec_Master_List_tbl[Primary Fuel],MATCH(Registration_Tbl[[#This Row],[Facility_Unit_ARB_ID]],Spec_Master_List_tbl[ARB_ID],0)),"")=0,"",_xlfn.IFNA(INDEX(Spec_Master_List_tbl[Primary Fuel],MATCH(Registration_Tbl[[#This Row],[Facility_Unit_ARB_ID]],Spec_Master_List_tbl[ARB_ID],0)),""))</f>
        <v/>
      </c>
      <c r="E212" s="84" t="str">
        <f>IF(_xlfn.IFNA(INDEX(Spec_Master_List_tbl[Cogen],MATCH(Registration_Tbl[[#This Row],[Facility_Unit_ARB_ID]],Spec_Master_List_tbl[ARB_ID],0)),"")=0,"",_xlfn.IFNA(INDEX(Spec_Master_List_tbl[Cogen],MATCH(Registration_Tbl[[#This Row],[Facility_Unit_ARB_ID]],Spec_Master_List_tbl[ARB_ID],0)),""))</f>
        <v/>
      </c>
      <c r="F212" s="72"/>
      <c r="G212" s="52" t="str">
        <f>IF(_xlfn.IFNA(INDEX(Spec_Master_List_tbl[USEPA_GHG_ID],MATCH(Registration_Tbl[[#This Row],[Facility_Unit_ARB_ID]],Spec_Master_List_tbl[ARB_ID],0)),"")=0,"",_xlfn.IFNA(INDEX(Spec_Master_List_tbl[USEPA_GHG_ID],MATCH(Registration_Tbl[[#This Row],[Facility_Unit_ARB_ID]],Spec_Master_List_tbl[ARB_ID],0)),""))</f>
        <v/>
      </c>
      <c r="H21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12" s="52" t="str">
        <f>IF(_xlfn.IFNA(INDEX(Spec_Master_List_tbl[CEC_RPS_ID],MATCH(Registration_Tbl[[#This Row],[Facility_Unit_ARB_ID]],Spec_Master_List_tbl[ARB_ID],0)),"")=0,"",_xlfn.IFNA(INDEX(Spec_Master_List_tbl[CEC_RPS_ID],MATCH(Registration_Tbl[[#This Row],[Facility_Unit_ARB_ID]],Spec_Master_List_tbl[ARB_ID],0)),""))</f>
        <v/>
      </c>
      <c r="J212" s="83"/>
      <c r="K212" s="56"/>
      <c r="L212" s="57"/>
      <c r="M21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12" s="63"/>
      <c r="O212" s="59"/>
      <c r="P212" s="57"/>
      <c r="Q212" s="57"/>
      <c r="R212" s="58"/>
      <c r="S21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12" s="70"/>
      <c r="U212" s="70"/>
      <c r="V212" s="70"/>
      <c r="W212" s="56"/>
      <c r="X212" s="57"/>
      <c r="Y212" s="57"/>
      <c r="Z212" s="56"/>
      <c r="AA212" s="57"/>
      <c r="AB212" s="56"/>
      <c r="AC212" s="57"/>
    </row>
    <row r="213" spans="1:29" ht="16" thickBot="1" x14ac:dyDescent="0.4">
      <c r="A213" s="50" t="str">
        <f>IF(ISBLANK(Registration_Tbl[[#This Row],[Facility_Unit_Name]]),"",'EPE Information'!$C$9)</f>
        <v/>
      </c>
      <c r="B213" s="51"/>
      <c r="C213" s="71" t="str">
        <f>_xlfn.IFNA(INDEX(Spec_Master_List_tbl[ARB_ID],MATCH(Registration_Tbl[[#This Row],[Facility_Unit_Name]],Spec_Master_List_tbl[Specified_Import_Name],0)),"")</f>
        <v/>
      </c>
      <c r="D213" s="52" t="str">
        <f>IF(_xlfn.IFNA(INDEX(Spec_Master_List_tbl[Primary Fuel],MATCH(Registration_Tbl[[#This Row],[Facility_Unit_ARB_ID]],Spec_Master_List_tbl[ARB_ID],0)),"")=0,"",_xlfn.IFNA(INDEX(Spec_Master_List_tbl[Primary Fuel],MATCH(Registration_Tbl[[#This Row],[Facility_Unit_ARB_ID]],Spec_Master_List_tbl[ARB_ID],0)),""))</f>
        <v/>
      </c>
      <c r="E213" s="84" t="str">
        <f>IF(_xlfn.IFNA(INDEX(Spec_Master_List_tbl[Cogen],MATCH(Registration_Tbl[[#This Row],[Facility_Unit_ARB_ID]],Spec_Master_List_tbl[ARB_ID],0)),"")=0,"",_xlfn.IFNA(INDEX(Spec_Master_List_tbl[Cogen],MATCH(Registration_Tbl[[#This Row],[Facility_Unit_ARB_ID]],Spec_Master_List_tbl[ARB_ID],0)),""))</f>
        <v/>
      </c>
      <c r="F213" s="72"/>
      <c r="G213" s="52" t="str">
        <f>IF(_xlfn.IFNA(INDEX(Spec_Master_List_tbl[USEPA_GHG_ID],MATCH(Registration_Tbl[[#This Row],[Facility_Unit_ARB_ID]],Spec_Master_List_tbl[ARB_ID],0)),"")=0,"",_xlfn.IFNA(INDEX(Spec_Master_List_tbl[USEPA_GHG_ID],MATCH(Registration_Tbl[[#This Row],[Facility_Unit_ARB_ID]],Spec_Master_List_tbl[ARB_ID],0)),""))</f>
        <v/>
      </c>
      <c r="H21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13" s="52" t="str">
        <f>IF(_xlfn.IFNA(INDEX(Spec_Master_List_tbl[CEC_RPS_ID],MATCH(Registration_Tbl[[#This Row],[Facility_Unit_ARB_ID]],Spec_Master_List_tbl[ARB_ID],0)),"")=0,"",_xlfn.IFNA(INDEX(Spec_Master_List_tbl[CEC_RPS_ID],MATCH(Registration_Tbl[[#This Row],[Facility_Unit_ARB_ID]],Spec_Master_List_tbl[ARB_ID],0)),""))</f>
        <v/>
      </c>
      <c r="J213" s="83"/>
      <c r="K213" s="56"/>
      <c r="L213" s="57"/>
      <c r="M21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13" s="63"/>
      <c r="O213" s="59"/>
      <c r="P213" s="57"/>
      <c r="Q213" s="57"/>
      <c r="R213" s="58"/>
      <c r="S21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13" s="70"/>
      <c r="U213" s="70"/>
      <c r="V213" s="70"/>
      <c r="W213" s="56"/>
      <c r="X213" s="57"/>
      <c r="Y213" s="57"/>
      <c r="Z213" s="56"/>
      <c r="AA213" s="57"/>
      <c r="AB213" s="56"/>
      <c r="AC213" s="57"/>
    </row>
    <row r="214" spans="1:29" ht="16" thickBot="1" x14ac:dyDescent="0.4">
      <c r="A214" s="50" t="str">
        <f>IF(ISBLANK(Registration_Tbl[[#This Row],[Facility_Unit_Name]]),"",'EPE Information'!$C$9)</f>
        <v/>
      </c>
      <c r="B214" s="51"/>
      <c r="C214" s="71" t="str">
        <f>_xlfn.IFNA(INDEX(Spec_Master_List_tbl[ARB_ID],MATCH(Registration_Tbl[[#This Row],[Facility_Unit_Name]],Spec_Master_List_tbl[Specified_Import_Name],0)),"")</f>
        <v/>
      </c>
      <c r="D214" s="52" t="str">
        <f>IF(_xlfn.IFNA(INDEX(Spec_Master_List_tbl[Primary Fuel],MATCH(Registration_Tbl[[#This Row],[Facility_Unit_ARB_ID]],Spec_Master_List_tbl[ARB_ID],0)),"")=0,"",_xlfn.IFNA(INDEX(Spec_Master_List_tbl[Primary Fuel],MATCH(Registration_Tbl[[#This Row],[Facility_Unit_ARB_ID]],Spec_Master_List_tbl[ARB_ID],0)),""))</f>
        <v/>
      </c>
      <c r="E214" s="84" t="str">
        <f>IF(_xlfn.IFNA(INDEX(Spec_Master_List_tbl[Cogen],MATCH(Registration_Tbl[[#This Row],[Facility_Unit_ARB_ID]],Spec_Master_List_tbl[ARB_ID],0)),"")=0,"",_xlfn.IFNA(INDEX(Spec_Master_List_tbl[Cogen],MATCH(Registration_Tbl[[#This Row],[Facility_Unit_ARB_ID]],Spec_Master_List_tbl[ARB_ID],0)),""))</f>
        <v/>
      </c>
      <c r="F214" s="72"/>
      <c r="G214" s="52" t="str">
        <f>IF(_xlfn.IFNA(INDEX(Spec_Master_List_tbl[USEPA_GHG_ID],MATCH(Registration_Tbl[[#This Row],[Facility_Unit_ARB_ID]],Spec_Master_List_tbl[ARB_ID],0)),"")=0,"",_xlfn.IFNA(INDEX(Spec_Master_List_tbl[USEPA_GHG_ID],MATCH(Registration_Tbl[[#This Row],[Facility_Unit_ARB_ID]],Spec_Master_List_tbl[ARB_ID],0)),""))</f>
        <v/>
      </c>
      <c r="H21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14" s="52" t="str">
        <f>IF(_xlfn.IFNA(INDEX(Spec_Master_List_tbl[CEC_RPS_ID],MATCH(Registration_Tbl[[#This Row],[Facility_Unit_ARB_ID]],Spec_Master_List_tbl[ARB_ID],0)),"")=0,"",_xlfn.IFNA(INDEX(Spec_Master_List_tbl[CEC_RPS_ID],MATCH(Registration_Tbl[[#This Row],[Facility_Unit_ARB_ID]],Spec_Master_List_tbl[ARB_ID],0)),""))</f>
        <v/>
      </c>
      <c r="J214" s="83"/>
      <c r="K214" s="56"/>
      <c r="L214" s="57"/>
      <c r="M21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14" s="63"/>
      <c r="O214" s="59"/>
      <c r="P214" s="57"/>
      <c r="Q214" s="57"/>
      <c r="R214" s="58"/>
      <c r="S21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14" s="70"/>
      <c r="U214" s="70"/>
      <c r="V214" s="70"/>
      <c r="W214" s="56"/>
      <c r="X214" s="57"/>
      <c r="Y214" s="57"/>
      <c r="Z214" s="56"/>
      <c r="AA214" s="57"/>
      <c r="AB214" s="56"/>
      <c r="AC214" s="57"/>
    </row>
    <row r="215" spans="1:29" ht="16" thickBot="1" x14ac:dyDescent="0.4">
      <c r="A215" s="50" t="str">
        <f>IF(ISBLANK(Registration_Tbl[[#This Row],[Facility_Unit_Name]]),"",'EPE Information'!$C$9)</f>
        <v/>
      </c>
      <c r="B215" s="51"/>
      <c r="C215" s="71" t="str">
        <f>_xlfn.IFNA(INDEX(Spec_Master_List_tbl[ARB_ID],MATCH(Registration_Tbl[[#This Row],[Facility_Unit_Name]],Spec_Master_List_tbl[Specified_Import_Name],0)),"")</f>
        <v/>
      </c>
      <c r="D215" s="52" t="str">
        <f>IF(_xlfn.IFNA(INDEX(Spec_Master_List_tbl[Primary Fuel],MATCH(Registration_Tbl[[#This Row],[Facility_Unit_ARB_ID]],Spec_Master_List_tbl[ARB_ID],0)),"")=0,"",_xlfn.IFNA(INDEX(Spec_Master_List_tbl[Primary Fuel],MATCH(Registration_Tbl[[#This Row],[Facility_Unit_ARB_ID]],Spec_Master_List_tbl[ARB_ID],0)),""))</f>
        <v/>
      </c>
      <c r="E215" s="84" t="str">
        <f>IF(_xlfn.IFNA(INDEX(Spec_Master_List_tbl[Cogen],MATCH(Registration_Tbl[[#This Row],[Facility_Unit_ARB_ID]],Spec_Master_List_tbl[ARB_ID],0)),"")=0,"",_xlfn.IFNA(INDEX(Spec_Master_List_tbl[Cogen],MATCH(Registration_Tbl[[#This Row],[Facility_Unit_ARB_ID]],Spec_Master_List_tbl[ARB_ID],0)),""))</f>
        <v/>
      </c>
      <c r="F215" s="72"/>
      <c r="G215" s="52" t="str">
        <f>IF(_xlfn.IFNA(INDEX(Spec_Master_List_tbl[USEPA_GHG_ID],MATCH(Registration_Tbl[[#This Row],[Facility_Unit_ARB_ID]],Spec_Master_List_tbl[ARB_ID],0)),"")=0,"",_xlfn.IFNA(INDEX(Spec_Master_List_tbl[USEPA_GHG_ID],MATCH(Registration_Tbl[[#This Row],[Facility_Unit_ARB_ID]],Spec_Master_List_tbl[ARB_ID],0)),""))</f>
        <v/>
      </c>
      <c r="H21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15" s="52" t="str">
        <f>IF(_xlfn.IFNA(INDEX(Spec_Master_List_tbl[CEC_RPS_ID],MATCH(Registration_Tbl[[#This Row],[Facility_Unit_ARB_ID]],Spec_Master_List_tbl[ARB_ID],0)),"")=0,"",_xlfn.IFNA(INDEX(Spec_Master_List_tbl[CEC_RPS_ID],MATCH(Registration_Tbl[[#This Row],[Facility_Unit_ARB_ID]],Spec_Master_List_tbl[ARB_ID],0)),""))</f>
        <v/>
      </c>
      <c r="J215" s="83"/>
      <c r="K215" s="56"/>
      <c r="L215" s="57"/>
      <c r="M21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15" s="63"/>
      <c r="O215" s="59"/>
      <c r="P215" s="57"/>
      <c r="Q215" s="57"/>
      <c r="R215" s="58"/>
      <c r="S21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15" s="70"/>
      <c r="U215" s="70"/>
      <c r="V215" s="70"/>
      <c r="W215" s="56"/>
      <c r="X215" s="57"/>
      <c r="Y215" s="57"/>
      <c r="Z215" s="56"/>
      <c r="AA215" s="57"/>
      <c r="AB215" s="56"/>
      <c r="AC215" s="57"/>
    </row>
    <row r="216" spans="1:29" ht="16" thickBot="1" x14ac:dyDescent="0.4">
      <c r="A216" s="50" t="str">
        <f>IF(ISBLANK(Registration_Tbl[[#This Row],[Facility_Unit_Name]]),"",'EPE Information'!$C$9)</f>
        <v/>
      </c>
      <c r="B216" s="51"/>
      <c r="C216" s="71" t="str">
        <f>_xlfn.IFNA(INDEX(Spec_Master_List_tbl[ARB_ID],MATCH(Registration_Tbl[[#This Row],[Facility_Unit_Name]],Spec_Master_List_tbl[Specified_Import_Name],0)),"")</f>
        <v/>
      </c>
      <c r="D216" s="52" t="str">
        <f>IF(_xlfn.IFNA(INDEX(Spec_Master_List_tbl[Primary Fuel],MATCH(Registration_Tbl[[#This Row],[Facility_Unit_ARB_ID]],Spec_Master_List_tbl[ARB_ID],0)),"")=0,"",_xlfn.IFNA(INDEX(Spec_Master_List_tbl[Primary Fuel],MATCH(Registration_Tbl[[#This Row],[Facility_Unit_ARB_ID]],Spec_Master_List_tbl[ARB_ID],0)),""))</f>
        <v/>
      </c>
      <c r="E216" s="84" t="str">
        <f>IF(_xlfn.IFNA(INDEX(Spec_Master_List_tbl[Cogen],MATCH(Registration_Tbl[[#This Row],[Facility_Unit_ARB_ID]],Spec_Master_List_tbl[ARB_ID],0)),"")=0,"",_xlfn.IFNA(INDEX(Spec_Master_List_tbl[Cogen],MATCH(Registration_Tbl[[#This Row],[Facility_Unit_ARB_ID]],Spec_Master_List_tbl[ARB_ID],0)),""))</f>
        <v/>
      </c>
      <c r="F216" s="72"/>
      <c r="G216" s="52" t="str">
        <f>IF(_xlfn.IFNA(INDEX(Spec_Master_List_tbl[USEPA_GHG_ID],MATCH(Registration_Tbl[[#This Row],[Facility_Unit_ARB_ID]],Spec_Master_List_tbl[ARB_ID],0)),"")=0,"",_xlfn.IFNA(INDEX(Spec_Master_List_tbl[USEPA_GHG_ID],MATCH(Registration_Tbl[[#This Row],[Facility_Unit_ARB_ID]],Spec_Master_List_tbl[ARB_ID],0)),""))</f>
        <v/>
      </c>
      <c r="H21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16" s="52" t="str">
        <f>IF(_xlfn.IFNA(INDEX(Spec_Master_List_tbl[CEC_RPS_ID],MATCH(Registration_Tbl[[#This Row],[Facility_Unit_ARB_ID]],Spec_Master_List_tbl[ARB_ID],0)),"")=0,"",_xlfn.IFNA(INDEX(Spec_Master_List_tbl[CEC_RPS_ID],MATCH(Registration_Tbl[[#This Row],[Facility_Unit_ARB_ID]],Spec_Master_List_tbl[ARB_ID],0)),""))</f>
        <v/>
      </c>
      <c r="J216" s="83"/>
      <c r="K216" s="56"/>
      <c r="L216" s="57"/>
      <c r="M21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16" s="63"/>
      <c r="O216" s="59"/>
      <c r="P216" s="57"/>
      <c r="Q216" s="57"/>
      <c r="R216" s="58"/>
      <c r="S21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16" s="70"/>
      <c r="U216" s="70"/>
      <c r="V216" s="70"/>
      <c r="W216" s="56"/>
      <c r="X216" s="57"/>
      <c r="Y216" s="57"/>
      <c r="Z216" s="56"/>
      <c r="AA216" s="57"/>
      <c r="AB216" s="56"/>
      <c r="AC216" s="57"/>
    </row>
    <row r="217" spans="1:29" ht="16" thickBot="1" x14ac:dyDescent="0.4">
      <c r="A217" s="50" t="str">
        <f>IF(ISBLANK(Registration_Tbl[[#This Row],[Facility_Unit_Name]]),"",'EPE Information'!$C$9)</f>
        <v/>
      </c>
      <c r="B217" s="51"/>
      <c r="C217" s="71" t="str">
        <f>_xlfn.IFNA(INDEX(Spec_Master_List_tbl[ARB_ID],MATCH(Registration_Tbl[[#This Row],[Facility_Unit_Name]],Spec_Master_List_tbl[Specified_Import_Name],0)),"")</f>
        <v/>
      </c>
      <c r="D217" s="52" t="str">
        <f>IF(_xlfn.IFNA(INDEX(Spec_Master_List_tbl[Primary Fuel],MATCH(Registration_Tbl[[#This Row],[Facility_Unit_ARB_ID]],Spec_Master_List_tbl[ARB_ID],0)),"")=0,"",_xlfn.IFNA(INDEX(Spec_Master_List_tbl[Primary Fuel],MATCH(Registration_Tbl[[#This Row],[Facility_Unit_ARB_ID]],Spec_Master_List_tbl[ARB_ID],0)),""))</f>
        <v/>
      </c>
      <c r="E217" s="84" t="str">
        <f>IF(_xlfn.IFNA(INDEX(Spec_Master_List_tbl[Cogen],MATCH(Registration_Tbl[[#This Row],[Facility_Unit_ARB_ID]],Spec_Master_List_tbl[ARB_ID],0)),"")=0,"",_xlfn.IFNA(INDEX(Spec_Master_List_tbl[Cogen],MATCH(Registration_Tbl[[#This Row],[Facility_Unit_ARB_ID]],Spec_Master_List_tbl[ARB_ID],0)),""))</f>
        <v/>
      </c>
      <c r="F217" s="72"/>
      <c r="G217" s="52" t="str">
        <f>IF(_xlfn.IFNA(INDEX(Spec_Master_List_tbl[USEPA_GHG_ID],MATCH(Registration_Tbl[[#This Row],[Facility_Unit_ARB_ID]],Spec_Master_List_tbl[ARB_ID],0)),"")=0,"",_xlfn.IFNA(INDEX(Spec_Master_List_tbl[USEPA_GHG_ID],MATCH(Registration_Tbl[[#This Row],[Facility_Unit_ARB_ID]],Spec_Master_List_tbl[ARB_ID],0)),""))</f>
        <v/>
      </c>
      <c r="H21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17" s="52" t="str">
        <f>IF(_xlfn.IFNA(INDEX(Spec_Master_List_tbl[CEC_RPS_ID],MATCH(Registration_Tbl[[#This Row],[Facility_Unit_ARB_ID]],Spec_Master_List_tbl[ARB_ID],0)),"")=0,"",_xlfn.IFNA(INDEX(Spec_Master_List_tbl[CEC_RPS_ID],MATCH(Registration_Tbl[[#This Row],[Facility_Unit_ARB_ID]],Spec_Master_List_tbl[ARB_ID],0)),""))</f>
        <v/>
      </c>
      <c r="J217" s="83"/>
      <c r="K217" s="56"/>
      <c r="L217" s="57"/>
      <c r="M21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17" s="63"/>
      <c r="O217" s="59"/>
      <c r="P217" s="57"/>
      <c r="Q217" s="57"/>
      <c r="R217" s="58"/>
      <c r="S21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17" s="70"/>
      <c r="U217" s="70"/>
      <c r="V217" s="70"/>
      <c r="W217" s="56"/>
      <c r="X217" s="57"/>
      <c r="Y217" s="57"/>
      <c r="Z217" s="56"/>
      <c r="AA217" s="57"/>
      <c r="AB217" s="56"/>
      <c r="AC217" s="57"/>
    </row>
    <row r="218" spans="1:29" ht="16" thickBot="1" x14ac:dyDescent="0.4">
      <c r="A218" s="50" t="str">
        <f>IF(ISBLANK(Registration_Tbl[[#This Row],[Facility_Unit_Name]]),"",'EPE Information'!$C$9)</f>
        <v/>
      </c>
      <c r="B218" s="51"/>
      <c r="C218" s="71" t="str">
        <f>_xlfn.IFNA(INDEX(Spec_Master_List_tbl[ARB_ID],MATCH(Registration_Tbl[[#This Row],[Facility_Unit_Name]],Spec_Master_List_tbl[Specified_Import_Name],0)),"")</f>
        <v/>
      </c>
      <c r="D218" s="52" t="str">
        <f>IF(_xlfn.IFNA(INDEX(Spec_Master_List_tbl[Primary Fuel],MATCH(Registration_Tbl[[#This Row],[Facility_Unit_ARB_ID]],Spec_Master_List_tbl[ARB_ID],0)),"")=0,"",_xlfn.IFNA(INDEX(Spec_Master_List_tbl[Primary Fuel],MATCH(Registration_Tbl[[#This Row],[Facility_Unit_ARB_ID]],Spec_Master_List_tbl[ARB_ID],0)),""))</f>
        <v/>
      </c>
      <c r="E218" s="84" t="str">
        <f>IF(_xlfn.IFNA(INDEX(Spec_Master_List_tbl[Cogen],MATCH(Registration_Tbl[[#This Row],[Facility_Unit_ARB_ID]],Spec_Master_List_tbl[ARB_ID],0)),"")=0,"",_xlfn.IFNA(INDEX(Spec_Master_List_tbl[Cogen],MATCH(Registration_Tbl[[#This Row],[Facility_Unit_ARB_ID]],Spec_Master_List_tbl[ARB_ID],0)),""))</f>
        <v/>
      </c>
      <c r="F218" s="72"/>
      <c r="G218" s="52" t="str">
        <f>IF(_xlfn.IFNA(INDEX(Spec_Master_List_tbl[USEPA_GHG_ID],MATCH(Registration_Tbl[[#This Row],[Facility_Unit_ARB_ID]],Spec_Master_List_tbl[ARB_ID],0)),"")=0,"",_xlfn.IFNA(INDEX(Spec_Master_List_tbl[USEPA_GHG_ID],MATCH(Registration_Tbl[[#This Row],[Facility_Unit_ARB_ID]],Spec_Master_List_tbl[ARB_ID],0)),""))</f>
        <v/>
      </c>
      <c r="H21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18" s="52" t="str">
        <f>IF(_xlfn.IFNA(INDEX(Spec_Master_List_tbl[CEC_RPS_ID],MATCH(Registration_Tbl[[#This Row],[Facility_Unit_ARB_ID]],Spec_Master_List_tbl[ARB_ID],0)),"")=0,"",_xlfn.IFNA(INDEX(Spec_Master_List_tbl[CEC_RPS_ID],MATCH(Registration_Tbl[[#This Row],[Facility_Unit_ARB_ID]],Spec_Master_List_tbl[ARB_ID],0)),""))</f>
        <v/>
      </c>
      <c r="J218" s="83"/>
      <c r="K218" s="56"/>
      <c r="L218" s="57"/>
      <c r="M21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18" s="63"/>
      <c r="O218" s="59"/>
      <c r="P218" s="57"/>
      <c r="Q218" s="57"/>
      <c r="R218" s="58"/>
      <c r="S21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18" s="70"/>
      <c r="U218" s="70"/>
      <c r="V218" s="70"/>
      <c r="W218" s="56"/>
      <c r="X218" s="57"/>
      <c r="Y218" s="57"/>
      <c r="Z218" s="56"/>
      <c r="AA218" s="57"/>
      <c r="AB218" s="56"/>
      <c r="AC218" s="57"/>
    </row>
    <row r="219" spans="1:29" ht="16" thickBot="1" x14ac:dyDescent="0.4">
      <c r="A219" s="50" t="str">
        <f>IF(ISBLANK(Registration_Tbl[[#This Row],[Facility_Unit_Name]]),"",'EPE Information'!$C$9)</f>
        <v/>
      </c>
      <c r="B219" s="51"/>
      <c r="C219" s="71" t="str">
        <f>_xlfn.IFNA(INDEX(Spec_Master_List_tbl[ARB_ID],MATCH(Registration_Tbl[[#This Row],[Facility_Unit_Name]],Spec_Master_List_tbl[Specified_Import_Name],0)),"")</f>
        <v/>
      </c>
      <c r="D219" s="52" t="str">
        <f>IF(_xlfn.IFNA(INDEX(Spec_Master_List_tbl[Primary Fuel],MATCH(Registration_Tbl[[#This Row],[Facility_Unit_ARB_ID]],Spec_Master_List_tbl[ARB_ID],0)),"")=0,"",_xlfn.IFNA(INDEX(Spec_Master_List_tbl[Primary Fuel],MATCH(Registration_Tbl[[#This Row],[Facility_Unit_ARB_ID]],Spec_Master_List_tbl[ARB_ID],0)),""))</f>
        <v/>
      </c>
      <c r="E219" s="84" t="str">
        <f>IF(_xlfn.IFNA(INDEX(Spec_Master_List_tbl[Cogen],MATCH(Registration_Tbl[[#This Row],[Facility_Unit_ARB_ID]],Spec_Master_List_tbl[ARB_ID],0)),"")=0,"",_xlfn.IFNA(INDEX(Spec_Master_List_tbl[Cogen],MATCH(Registration_Tbl[[#This Row],[Facility_Unit_ARB_ID]],Spec_Master_List_tbl[ARB_ID],0)),""))</f>
        <v/>
      </c>
      <c r="F219" s="72"/>
      <c r="G219" s="52" t="str">
        <f>IF(_xlfn.IFNA(INDEX(Spec_Master_List_tbl[USEPA_GHG_ID],MATCH(Registration_Tbl[[#This Row],[Facility_Unit_ARB_ID]],Spec_Master_List_tbl[ARB_ID],0)),"")=0,"",_xlfn.IFNA(INDEX(Spec_Master_List_tbl[USEPA_GHG_ID],MATCH(Registration_Tbl[[#This Row],[Facility_Unit_ARB_ID]],Spec_Master_List_tbl[ARB_ID],0)),""))</f>
        <v/>
      </c>
      <c r="H21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19" s="52" t="str">
        <f>IF(_xlfn.IFNA(INDEX(Spec_Master_List_tbl[CEC_RPS_ID],MATCH(Registration_Tbl[[#This Row],[Facility_Unit_ARB_ID]],Spec_Master_List_tbl[ARB_ID],0)),"")=0,"",_xlfn.IFNA(INDEX(Spec_Master_List_tbl[CEC_RPS_ID],MATCH(Registration_Tbl[[#This Row],[Facility_Unit_ARB_ID]],Spec_Master_List_tbl[ARB_ID],0)),""))</f>
        <v/>
      </c>
      <c r="J219" s="83"/>
      <c r="K219" s="56"/>
      <c r="L219" s="57"/>
      <c r="M21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19" s="63"/>
      <c r="O219" s="59"/>
      <c r="P219" s="57"/>
      <c r="Q219" s="57"/>
      <c r="R219" s="58"/>
      <c r="S21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19" s="70"/>
      <c r="U219" s="70"/>
      <c r="V219" s="70"/>
      <c r="W219" s="56"/>
      <c r="X219" s="57"/>
      <c r="Y219" s="57"/>
      <c r="Z219" s="56"/>
      <c r="AA219" s="57"/>
      <c r="AB219" s="56"/>
      <c r="AC219" s="57"/>
    </row>
    <row r="220" spans="1:29" ht="16" thickBot="1" x14ac:dyDescent="0.4">
      <c r="A220" s="50" t="str">
        <f>IF(ISBLANK(Registration_Tbl[[#This Row],[Facility_Unit_Name]]),"",'EPE Information'!$C$9)</f>
        <v/>
      </c>
      <c r="B220" s="51"/>
      <c r="C220" s="71" t="str">
        <f>_xlfn.IFNA(INDEX(Spec_Master_List_tbl[ARB_ID],MATCH(Registration_Tbl[[#This Row],[Facility_Unit_Name]],Spec_Master_List_tbl[Specified_Import_Name],0)),"")</f>
        <v/>
      </c>
      <c r="D220" s="52" t="str">
        <f>IF(_xlfn.IFNA(INDEX(Spec_Master_List_tbl[Primary Fuel],MATCH(Registration_Tbl[[#This Row],[Facility_Unit_ARB_ID]],Spec_Master_List_tbl[ARB_ID],0)),"")=0,"",_xlfn.IFNA(INDEX(Spec_Master_List_tbl[Primary Fuel],MATCH(Registration_Tbl[[#This Row],[Facility_Unit_ARB_ID]],Spec_Master_List_tbl[ARB_ID],0)),""))</f>
        <v/>
      </c>
      <c r="E220" s="84" t="str">
        <f>IF(_xlfn.IFNA(INDEX(Spec_Master_List_tbl[Cogen],MATCH(Registration_Tbl[[#This Row],[Facility_Unit_ARB_ID]],Spec_Master_List_tbl[ARB_ID],0)),"")=0,"",_xlfn.IFNA(INDEX(Spec_Master_List_tbl[Cogen],MATCH(Registration_Tbl[[#This Row],[Facility_Unit_ARB_ID]],Spec_Master_List_tbl[ARB_ID],0)),""))</f>
        <v/>
      </c>
      <c r="F220" s="72"/>
      <c r="G220" s="52" t="str">
        <f>IF(_xlfn.IFNA(INDEX(Spec_Master_List_tbl[USEPA_GHG_ID],MATCH(Registration_Tbl[[#This Row],[Facility_Unit_ARB_ID]],Spec_Master_List_tbl[ARB_ID],0)),"")=0,"",_xlfn.IFNA(INDEX(Spec_Master_List_tbl[USEPA_GHG_ID],MATCH(Registration_Tbl[[#This Row],[Facility_Unit_ARB_ID]],Spec_Master_List_tbl[ARB_ID],0)),""))</f>
        <v/>
      </c>
      <c r="H22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20" s="52" t="str">
        <f>IF(_xlfn.IFNA(INDEX(Spec_Master_List_tbl[CEC_RPS_ID],MATCH(Registration_Tbl[[#This Row],[Facility_Unit_ARB_ID]],Spec_Master_List_tbl[ARB_ID],0)),"")=0,"",_xlfn.IFNA(INDEX(Spec_Master_List_tbl[CEC_RPS_ID],MATCH(Registration_Tbl[[#This Row],[Facility_Unit_ARB_ID]],Spec_Master_List_tbl[ARB_ID],0)),""))</f>
        <v/>
      </c>
      <c r="J220" s="83"/>
      <c r="K220" s="56"/>
      <c r="L220" s="57"/>
      <c r="M22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20" s="63"/>
      <c r="O220" s="59"/>
      <c r="P220" s="57"/>
      <c r="Q220" s="57"/>
      <c r="R220" s="58"/>
      <c r="S22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20" s="70"/>
      <c r="U220" s="70"/>
      <c r="V220" s="70"/>
      <c r="W220" s="56"/>
      <c r="X220" s="57"/>
      <c r="Y220" s="57"/>
      <c r="Z220" s="56"/>
      <c r="AA220" s="57"/>
      <c r="AB220" s="56"/>
      <c r="AC220" s="57"/>
    </row>
    <row r="221" spans="1:29" ht="16" thickBot="1" x14ac:dyDescent="0.4">
      <c r="A221" s="50" t="str">
        <f>IF(ISBLANK(Registration_Tbl[[#This Row],[Facility_Unit_Name]]),"",'EPE Information'!$C$9)</f>
        <v/>
      </c>
      <c r="B221" s="51"/>
      <c r="C221" s="71" t="str">
        <f>_xlfn.IFNA(INDEX(Spec_Master_List_tbl[ARB_ID],MATCH(Registration_Tbl[[#This Row],[Facility_Unit_Name]],Spec_Master_List_tbl[Specified_Import_Name],0)),"")</f>
        <v/>
      </c>
      <c r="D221" s="52" t="str">
        <f>IF(_xlfn.IFNA(INDEX(Spec_Master_List_tbl[Primary Fuel],MATCH(Registration_Tbl[[#This Row],[Facility_Unit_ARB_ID]],Spec_Master_List_tbl[ARB_ID],0)),"")=0,"",_xlfn.IFNA(INDEX(Spec_Master_List_tbl[Primary Fuel],MATCH(Registration_Tbl[[#This Row],[Facility_Unit_ARB_ID]],Spec_Master_List_tbl[ARB_ID],0)),""))</f>
        <v/>
      </c>
      <c r="E221" s="84" t="str">
        <f>IF(_xlfn.IFNA(INDEX(Spec_Master_List_tbl[Cogen],MATCH(Registration_Tbl[[#This Row],[Facility_Unit_ARB_ID]],Spec_Master_List_tbl[ARB_ID],0)),"")=0,"",_xlfn.IFNA(INDEX(Spec_Master_List_tbl[Cogen],MATCH(Registration_Tbl[[#This Row],[Facility_Unit_ARB_ID]],Spec_Master_List_tbl[ARB_ID],0)),""))</f>
        <v/>
      </c>
      <c r="F221" s="72"/>
      <c r="G221" s="52" t="str">
        <f>IF(_xlfn.IFNA(INDEX(Spec_Master_List_tbl[USEPA_GHG_ID],MATCH(Registration_Tbl[[#This Row],[Facility_Unit_ARB_ID]],Spec_Master_List_tbl[ARB_ID],0)),"")=0,"",_xlfn.IFNA(INDEX(Spec_Master_List_tbl[USEPA_GHG_ID],MATCH(Registration_Tbl[[#This Row],[Facility_Unit_ARB_ID]],Spec_Master_List_tbl[ARB_ID],0)),""))</f>
        <v/>
      </c>
      <c r="H22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21" s="52" t="str">
        <f>IF(_xlfn.IFNA(INDEX(Spec_Master_List_tbl[CEC_RPS_ID],MATCH(Registration_Tbl[[#This Row],[Facility_Unit_ARB_ID]],Spec_Master_List_tbl[ARB_ID],0)),"")=0,"",_xlfn.IFNA(INDEX(Spec_Master_List_tbl[CEC_RPS_ID],MATCH(Registration_Tbl[[#This Row],[Facility_Unit_ARB_ID]],Spec_Master_List_tbl[ARB_ID],0)),""))</f>
        <v/>
      </c>
      <c r="J221" s="83"/>
      <c r="K221" s="56"/>
      <c r="L221" s="57"/>
      <c r="M22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21" s="63"/>
      <c r="O221" s="59"/>
      <c r="P221" s="57"/>
      <c r="Q221" s="57"/>
      <c r="R221" s="58"/>
      <c r="S22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21" s="70"/>
      <c r="U221" s="70"/>
      <c r="V221" s="70"/>
      <c r="W221" s="56"/>
      <c r="X221" s="57"/>
      <c r="Y221" s="57"/>
      <c r="Z221" s="56"/>
      <c r="AA221" s="57"/>
      <c r="AB221" s="56"/>
      <c r="AC221" s="57"/>
    </row>
    <row r="222" spans="1:29" ht="16" thickBot="1" x14ac:dyDescent="0.4">
      <c r="A222" s="50" t="str">
        <f>IF(ISBLANK(Registration_Tbl[[#This Row],[Facility_Unit_Name]]),"",'EPE Information'!$C$9)</f>
        <v/>
      </c>
      <c r="B222" s="51"/>
      <c r="C222" s="71" t="str">
        <f>_xlfn.IFNA(INDEX(Spec_Master_List_tbl[ARB_ID],MATCH(Registration_Tbl[[#This Row],[Facility_Unit_Name]],Spec_Master_List_tbl[Specified_Import_Name],0)),"")</f>
        <v/>
      </c>
      <c r="D222" s="52" t="str">
        <f>IF(_xlfn.IFNA(INDEX(Spec_Master_List_tbl[Primary Fuel],MATCH(Registration_Tbl[[#This Row],[Facility_Unit_ARB_ID]],Spec_Master_List_tbl[ARB_ID],0)),"")=0,"",_xlfn.IFNA(INDEX(Spec_Master_List_tbl[Primary Fuel],MATCH(Registration_Tbl[[#This Row],[Facility_Unit_ARB_ID]],Spec_Master_List_tbl[ARB_ID],0)),""))</f>
        <v/>
      </c>
      <c r="E222" s="84" t="str">
        <f>IF(_xlfn.IFNA(INDEX(Spec_Master_List_tbl[Cogen],MATCH(Registration_Tbl[[#This Row],[Facility_Unit_ARB_ID]],Spec_Master_List_tbl[ARB_ID],0)),"")=0,"",_xlfn.IFNA(INDEX(Spec_Master_List_tbl[Cogen],MATCH(Registration_Tbl[[#This Row],[Facility_Unit_ARB_ID]],Spec_Master_List_tbl[ARB_ID],0)),""))</f>
        <v/>
      </c>
      <c r="F222" s="72"/>
      <c r="G222" s="52" t="str">
        <f>IF(_xlfn.IFNA(INDEX(Spec_Master_List_tbl[USEPA_GHG_ID],MATCH(Registration_Tbl[[#This Row],[Facility_Unit_ARB_ID]],Spec_Master_List_tbl[ARB_ID],0)),"")=0,"",_xlfn.IFNA(INDEX(Spec_Master_List_tbl[USEPA_GHG_ID],MATCH(Registration_Tbl[[#This Row],[Facility_Unit_ARB_ID]],Spec_Master_List_tbl[ARB_ID],0)),""))</f>
        <v/>
      </c>
      <c r="H22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22" s="52" t="str">
        <f>IF(_xlfn.IFNA(INDEX(Spec_Master_List_tbl[CEC_RPS_ID],MATCH(Registration_Tbl[[#This Row],[Facility_Unit_ARB_ID]],Spec_Master_List_tbl[ARB_ID],0)),"")=0,"",_xlfn.IFNA(INDEX(Spec_Master_List_tbl[CEC_RPS_ID],MATCH(Registration_Tbl[[#This Row],[Facility_Unit_ARB_ID]],Spec_Master_List_tbl[ARB_ID],0)),""))</f>
        <v/>
      </c>
      <c r="J222" s="83"/>
      <c r="K222" s="56"/>
      <c r="L222" s="57"/>
      <c r="M22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22" s="63"/>
      <c r="O222" s="59"/>
      <c r="P222" s="57"/>
      <c r="Q222" s="57"/>
      <c r="R222" s="58"/>
      <c r="S22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22" s="70"/>
      <c r="U222" s="70"/>
      <c r="V222" s="70"/>
      <c r="W222" s="56"/>
      <c r="X222" s="57"/>
      <c r="Y222" s="57"/>
      <c r="Z222" s="56"/>
      <c r="AA222" s="57"/>
      <c r="AB222" s="56"/>
      <c r="AC222" s="57"/>
    </row>
    <row r="223" spans="1:29" ht="16" thickBot="1" x14ac:dyDescent="0.4">
      <c r="A223" s="50" t="str">
        <f>IF(ISBLANK(Registration_Tbl[[#This Row],[Facility_Unit_Name]]),"",'EPE Information'!$C$9)</f>
        <v/>
      </c>
      <c r="B223" s="51"/>
      <c r="C223" s="71" t="str">
        <f>_xlfn.IFNA(INDEX(Spec_Master_List_tbl[ARB_ID],MATCH(Registration_Tbl[[#This Row],[Facility_Unit_Name]],Spec_Master_List_tbl[Specified_Import_Name],0)),"")</f>
        <v/>
      </c>
      <c r="D223" s="52" t="str">
        <f>IF(_xlfn.IFNA(INDEX(Spec_Master_List_tbl[Primary Fuel],MATCH(Registration_Tbl[[#This Row],[Facility_Unit_ARB_ID]],Spec_Master_List_tbl[ARB_ID],0)),"")=0,"",_xlfn.IFNA(INDEX(Spec_Master_List_tbl[Primary Fuel],MATCH(Registration_Tbl[[#This Row],[Facility_Unit_ARB_ID]],Spec_Master_List_tbl[ARB_ID],0)),""))</f>
        <v/>
      </c>
      <c r="E223" s="84" t="str">
        <f>IF(_xlfn.IFNA(INDEX(Spec_Master_List_tbl[Cogen],MATCH(Registration_Tbl[[#This Row],[Facility_Unit_ARB_ID]],Spec_Master_List_tbl[ARB_ID],0)),"")=0,"",_xlfn.IFNA(INDEX(Spec_Master_List_tbl[Cogen],MATCH(Registration_Tbl[[#This Row],[Facility_Unit_ARB_ID]],Spec_Master_List_tbl[ARB_ID],0)),""))</f>
        <v/>
      </c>
      <c r="F223" s="72"/>
      <c r="G223" s="52" t="str">
        <f>IF(_xlfn.IFNA(INDEX(Spec_Master_List_tbl[USEPA_GHG_ID],MATCH(Registration_Tbl[[#This Row],[Facility_Unit_ARB_ID]],Spec_Master_List_tbl[ARB_ID],0)),"")=0,"",_xlfn.IFNA(INDEX(Spec_Master_List_tbl[USEPA_GHG_ID],MATCH(Registration_Tbl[[#This Row],[Facility_Unit_ARB_ID]],Spec_Master_List_tbl[ARB_ID],0)),""))</f>
        <v/>
      </c>
      <c r="H22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23" s="52" t="str">
        <f>IF(_xlfn.IFNA(INDEX(Spec_Master_List_tbl[CEC_RPS_ID],MATCH(Registration_Tbl[[#This Row],[Facility_Unit_ARB_ID]],Spec_Master_List_tbl[ARB_ID],0)),"")=0,"",_xlfn.IFNA(INDEX(Spec_Master_List_tbl[CEC_RPS_ID],MATCH(Registration_Tbl[[#This Row],[Facility_Unit_ARB_ID]],Spec_Master_List_tbl[ARB_ID],0)),""))</f>
        <v/>
      </c>
      <c r="J223" s="83"/>
      <c r="K223" s="56"/>
      <c r="L223" s="57"/>
      <c r="M22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23" s="63"/>
      <c r="O223" s="59"/>
      <c r="P223" s="57"/>
      <c r="Q223" s="57"/>
      <c r="R223" s="58"/>
      <c r="S22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23" s="70"/>
      <c r="U223" s="70"/>
      <c r="V223" s="70"/>
      <c r="W223" s="56"/>
      <c r="X223" s="57"/>
      <c r="Y223" s="57"/>
      <c r="Z223" s="56"/>
      <c r="AA223" s="57"/>
      <c r="AB223" s="56"/>
      <c r="AC223" s="57"/>
    </row>
    <row r="224" spans="1:29" ht="16" thickBot="1" x14ac:dyDescent="0.4">
      <c r="A224" s="50" t="str">
        <f>IF(ISBLANK(Registration_Tbl[[#This Row],[Facility_Unit_Name]]),"",'EPE Information'!$C$9)</f>
        <v/>
      </c>
      <c r="B224" s="51"/>
      <c r="C224" s="71" t="str">
        <f>_xlfn.IFNA(INDEX(Spec_Master_List_tbl[ARB_ID],MATCH(Registration_Tbl[[#This Row],[Facility_Unit_Name]],Spec_Master_List_tbl[Specified_Import_Name],0)),"")</f>
        <v/>
      </c>
      <c r="D224" s="52" t="str">
        <f>IF(_xlfn.IFNA(INDEX(Spec_Master_List_tbl[Primary Fuel],MATCH(Registration_Tbl[[#This Row],[Facility_Unit_ARB_ID]],Spec_Master_List_tbl[ARB_ID],0)),"")=0,"",_xlfn.IFNA(INDEX(Spec_Master_List_tbl[Primary Fuel],MATCH(Registration_Tbl[[#This Row],[Facility_Unit_ARB_ID]],Spec_Master_List_tbl[ARB_ID],0)),""))</f>
        <v/>
      </c>
      <c r="E224" s="84" t="str">
        <f>IF(_xlfn.IFNA(INDEX(Spec_Master_List_tbl[Cogen],MATCH(Registration_Tbl[[#This Row],[Facility_Unit_ARB_ID]],Spec_Master_List_tbl[ARB_ID],0)),"")=0,"",_xlfn.IFNA(INDEX(Spec_Master_List_tbl[Cogen],MATCH(Registration_Tbl[[#This Row],[Facility_Unit_ARB_ID]],Spec_Master_List_tbl[ARB_ID],0)),""))</f>
        <v/>
      </c>
      <c r="F224" s="72"/>
      <c r="G224" s="52" t="str">
        <f>IF(_xlfn.IFNA(INDEX(Spec_Master_List_tbl[USEPA_GHG_ID],MATCH(Registration_Tbl[[#This Row],[Facility_Unit_ARB_ID]],Spec_Master_List_tbl[ARB_ID],0)),"")=0,"",_xlfn.IFNA(INDEX(Spec_Master_List_tbl[USEPA_GHG_ID],MATCH(Registration_Tbl[[#This Row],[Facility_Unit_ARB_ID]],Spec_Master_List_tbl[ARB_ID],0)),""))</f>
        <v/>
      </c>
      <c r="H22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24" s="52" t="str">
        <f>IF(_xlfn.IFNA(INDEX(Spec_Master_List_tbl[CEC_RPS_ID],MATCH(Registration_Tbl[[#This Row],[Facility_Unit_ARB_ID]],Spec_Master_List_tbl[ARB_ID],0)),"")=0,"",_xlfn.IFNA(INDEX(Spec_Master_List_tbl[CEC_RPS_ID],MATCH(Registration_Tbl[[#This Row],[Facility_Unit_ARB_ID]],Spec_Master_List_tbl[ARB_ID],0)),""))</f>
        <v/>
      </c>
      <c r="J224" s="83"/>
      <c r="K224" s="56"/>
      <c r="L224" s="57"/>
      <c r="M22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24" s="63"/>
      <c r="O224" s="59"/>
      <c r="P224" s="57"/>
      <c r="Q224" s="57"/>
      <c r="R224" s="58"/>
      <c r="S22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24" s="70"/>
      <c r="U224" s="70"/>
      <c r="V224" s="70"/>
      <c r="W224" s="56"/>
      <c r="X224" s="57"/>
      <c r="Y224" s="57"/>
      <c r="Z224" s="56"/>
      <c r="AA224" s="57"/>
      <c r="AB224" s="56"/>
      <c r="AC224" s="57"/>
    </row>
    <row r="225" spans="1:29" ht="16" thickBot="1" x14ac:dyDescent="0.4">
      <c r="A225" s="50" t="str">
        <f>IF(ISBLANK(Registration_Tbl[[#This Row],[Facility_Unit_Name]]),"",'EPE Information'!$C$9)</f>
        <v/>
      </c>
      <c r="B225" s="51"/>
      <c r="C225" s="71" t="str">
        <f>_xlfn.IFNA(INDEX(Spec_Master_List_tbl[ARB_ID],MATCH(Registration_Tbl[[#This Row],[Facility_Unit_Name]],Spec_Master_List_tbl[Specified_Import_Name],0)),"")</f>
        <v/>
      </c>
      <c r="D225" s="52" t="str">
        <f>IF(_xlfn.IFNA(INDEX(Spec_Master_List_tbl[Primary Fuel],MATCH(Registration_Tbl[[#This Row],[Facility_Unit_ARB_ID]],Spec_Master_List_tbl[ARB_ID],0)),"")=0,"",_xlfn.IFNA(INDEX(Spec_Master_List_tbl[Primary Fuel],MATCH(Registration_Tbl[[#This Row],[Facility_Unit_ARB_ID]],Spec_Master_List_tbl[ARB_ID],0)),""))</f>
        <v/>
      </c>
      <c r="E225" s="84" t="str">
        <f>IF(_xlfn.IFNA(INDEX(Spec_Master_List_tbl[Cogen],MATCH(Registration_Tbl[[#This Row],[Facility_Unit_ARB_ID]],Spec_Master_List_tbl[ARB_ID],0)),"")=0,"",_xlfn.IFNA(INDEX(Spec_Master_List_tbl[Cogen],MATCH(Registration_Tbl[[#This Row],[Facility_Unit_ARB_ID]],Spec_Master_List_tbl[ARB_ID],0)),""))</f>
        <v/>
      </c>
      <c r="F225" s="72"/>
      <c r="G225" s="52" t="str">
        <f>IF(_xlfn.IFNA(INDEX(Spec_Master_List_tbl[USEPA_GHG_ID],MATCH(Registration_Tbl[[#This Row],[Facility_Unit_ARB_ID]],Spec_Master_List_tbl[ARB_ID],0)),"")=0,"",_xlfn.IFNA(INDEX(Spec_Master_List_tbl[USEPA_GHG_ID],MATCH(Registration_Tbl[[#This Row],[Facility_Unit_ARB_ID]],Spec_Master_List_tbl[ARB_ID],0)),""))</f>
        <v/>
      </c>
      <c r="H22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25" s="52" t="str">
        <f>IF(_xlfn.IFNA(INDEX(Spec_Master_List_tbl[CEC_RPS_ID],MATCH(Registration_Tbl[[#This Row],[Facility_Unit_ARB_ID]],Spec_Master_List_tbl[ARB_ID],0)),"")=0,"",_xlfn.IFNA(INDEX(Spec_Master_List_tbl[CEC_RPS_ID],MATCH(Registration_Tbl[[#This Row],[Facility_Unit_ARB_ID]],Spec_Master_List_tbl[ARB_ID],0)),""))</f>
        <v/>
      </c>
      <c r="J225" s="83"/>
      <c r="K225" s="56"/>
      <c r="L225" s="57"/>
      <c r="M22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25" s="63"/>
      <c r="O225" s="59"/>
      <c r="P225" s="57"/>
      <c r="Q225" s="57"/>
      <c r="R225" s="58"/>
      <c r="S22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25" s="70"/>
      <c r="U225" s="70"/>
      <c r="V225" s="70"/>
      <c r="W225" s="56"/>
      <c r="X225" s="57"/>
      <c r="Y225" s="57"/>
      <c r="Z225" s="56"/>
      <c r="AA225" s="57"/>
      <c r="AB225" s="56"/>
      <c r="AC225" s="57"/>
    </row>
    <row r="226" spans="1:29" ht="16" thickBot="1" x14ac:dyDescent="0.4">
      <c r="A226" s="50" t="str">
        <f>IF(ISBLANK(Registration_Tbl[[#This Row],[Facility_Unit_Name]]),"",'EPE Information'!$C$9)</f>
        <v/>
      </c>
      <c r="B226" s="51"/>
      <c r="C226" s="71" t="str">
        <f>_xlfn.IFNA(INDEX(Spec_Master_List_tbl[ARB_ID],MATCH(Registration_Tbl[[#This Row],[Facility_Unit_Name]],Spec_Master_List_tbl[Specified_Import_Name],0)),"")</f>
        <v/>
      </c>
      <c r="D226" s="52" t="str">
        <f>IF(_xlfn.IFNA(INDEX(Spec_Master_List_tbl[Primary Fuel],MATCH(Registration_Tbl[[#This Row],[Facility_Unit_ARB_ID]],Spec_Master_List_tbl[ARB_ID],0)),"")=0,"",_xlfn.IFNA(INDEX(Spec_Master_List_tbl[Primary Fuel],MATCH(Registration_Tbl[[#This Row],[Facility_Unit_ARB_ID]],Spec_Master_List_tbl[ARB_ID],0)),""))</f>
        <v/>
      </c>
      <c r="E226" s="84" t="str">
        <f>IF(_xlfn.IFNA(INDEX(Spec_Master_List_tbl[Cogen],MATCH(Registration_Tbl[[#This Row],[Facility_Unit_ARB_ID]],Spec_Master_List_tbl[ARB_ID],0)),"")=0,"",_xlfn.IFNA(INDEX(Spec_Master_List_tbl[Cogen],MATCH(Registration_Tbl[[#This Row],[Facility_Unit_ARB_ID]],Spec_Master_List_tbl[ARB_ID],0)),""))</f>
        <v/>
      </c>
      <c r="F226" s="72"/>
      <c r="G226" s="52" t="str">
        <f>IF(_xlfn.IFNA(INDEX(Spec_Master_List_tbl[USEPA_GHG_ID],MATCH(Registration_Tbl[[#This Row],[Facility_Unit_ARB_ID]],Spec_Master_List_tbl[ARB_ID],0)),"")=0,"",_xlfn.IFNA(INDEX(Spec_Master_List_tbl[USEPA_GHG_ID],MATCH(Registration_Tbl[[#This Row],[Facility_Unit_ARB_ID]],Spec_Master_List_tbl[ARB_ID],0)),""))</f>
        <v/>
      </c>
      <c r="H22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26" s="52" t="str">
        <f>IF(_xlfn.IFNA(INDEX(Spec_Master_List_tbl[CEC_RPS_ID],MATCH(Registration_Tbl[[#This Row],[Facility_Unit_ARB_ID]],Spec_Master_List_tbl[ARB_ID],0)),"")=0,"",_xlfn.IFNA(INDEX(Spec_Master_List_tbl[CEC_RPS_ID],MATCH(Registration_Tbl[[#This Row],[Facility_Unit_ARB_ID]],Spec_Master_List_tbl[ARB_ID],0)),""))</f>
        <v/>
      </c>
      <c r="J226" s="83"/>
      <c r="K226" s="56"/>
      <c r="L226" s="57"/>
      <c r="M22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26" s="63"/>
      <c r="O226" s="59"/>
      <c r="P226" s="57"/>
      <c r="Q226" s="57"/>
      <c r="R226" s="58"/>
      <c r="S22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26" s="70"/>
      <c r="U226" s="70"/>
      <c r="V226" s="70"/>
      <c r="W226" s="56"/>
      <c r="X226" s="57"/>
      <c r="Y226" s="57"/>
      <c r="Z226" s="56"/>
      <c r="AA226" s="57"/>
      <c r="AB226" s="56"/>
      <c r="AC226" s="57"/>
    </row>
    <row r="227" spans="1:29" ht="16" thickBot="1" x14ac:dyDescent="0.4">
      <c r="A227" s="50" t="str">
        <f>IF(ISBLANK(Registration_Tbl[[#This Row],[Facility_Unit_Name]]),"",'EPE Information'!$C$9)</f>
        <v/>
      </c>
      <c r="B227" s="51"/>
      <c r="C227" s="71" t="str">
        <f>_xlfn.IFNA(INDEX(Spec_Master_List_tbl[ARB_ID],MATCH(Registration_Tbl[[#This Row],[Facility_Unit_Name]],Spec_Master_List_tbl[Specified_Import_Name],0)),"")</f>
        <v/>
      </c>
      <c r="D227" s="52" t="str">
        <f>IF(_xlfn.IFNA(INDEX(Spec_Master_List_tbl[Primary Fuel],MATCH(Registration_Tbl[[#This Row],[Facility_Unit_ARB_ID]],Spec_Master_List_tbl[ARB_ID],0)),"")=0,"",_xlfn.IFNA(INDEX(Spec_Master_List_tbl[Primary Fuel],MATCH(Registration_Tbl[[#This Row],[Facility_Unit_ARB_ID]],Spec_Master_List_tbl[ARB_ID],0)),""))</f>
        <v/>
      </c>
      <c r="E227" s="84" t="str">
        <f>IF(_xlfn.IFNA(INDEX(Spec_Master_List_tbl[Cogen],MATCH(Registration_Tbl[[#This Row],[Facility_Unit_ARB_ID]],Spec_Master_List_tbl[ARB_ID],0)),"")=0,"",_xlfn.IFNA(INDEX(Spec_Master_List_tbl[Cogen],MATCH(Registration_Tbl[[#This Row],[Facility_Unit_ARB_ID]],Spec_Master_List_tbl[ARB_ID],0)),""))</f>
        <v/>
      </c>
      <c r="F227" s="72"/>
      <c r="G227" s="52" t="str">
        <f>IF(_xlfn.IFNA(INDEX(Spec_Master_List_tbl[USEPA_GHG_ID],MATCH(Registration_Tbl[[#This Row],[Facility_Unit_ARB_ID]],Spec_Master_List_tbl[ARB_ID],0)),"")=0,"",_xlfn.IFNA(INDEX(Spec_Master_List_tbl[USEPA_GHG_ID],MATCH(Registration_Tbl[[#This Row],[Facility_Unit_ARB_ID]],Spec_Master_List_tbl[ARB_ID],0)),""))</f>
        <v/>
      </c>
      <c r="H22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27" s="52" t="str">
        <f>IF(_xlfn.IFNA(INDEX(Spec_Master_List_tbl[CEC_RPS_ID],MATCH(Registration_Tbl[[#This Row],[Facility_Unit_ARB_ID]],Spec_Master_List_tbl[ARB_ID],0)),"")=0,"",_xlfn.IFNA(INDEX(Spec_Master_List_tbl[CEC_RPS_ID],MATCH(Registration_Tbl[[#This Row],[Facility_Unit_ARB_ID]],Spec_Master_List_tbl[ARB_ID],0)),""))</f>
        <v/>
      </c>
      <c r="J227" s="83"/>
      <c r="K227" s="56"/>
      <c r="L227" s="57"/>
      <c r="M22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27" s="63"/>
      <c r="O227" s="59"/>
      <c r="P227" s="57"/>
      <c r="Q227" s="57"/>
      <c r="R227" s="58"/>
      <c r="S22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27" s="70"/>
      <c r="U227" s="70"/>
      <c r="V227" s="70"/>
      <c r="W227" s="56"/>
      <c r="X227" s="57"/>
      <c r="Y227" s="57"/>
      <c r="Z227" s="56"/>
      <c r="AA227" s="57"/>
      <c r="AB227" s="56"/>
      <c r="AC227" s="57"/>
    </row>
    <row r="228" spans="1:29" ht="16" thickBot="1" x14ac:dyDescent="0.4">
      <c r="A228" s="50" t="str">
        <f>IF(ISBLANK(Registration_Tbl[[#This Row],[Facility_Unit_Name]]),"",'EPE Information'!$C$9)</f>
        <v/>
      </c>
      <c r="B228" s="51"/>
      <c r="C228" s="71" t="str">
        <f>_xlfn.IFNA(INDEX(Spec_Master_List_tbl[ARB_ID],MATCH(Registration_Tbl[[#This Row],[Facility_Unit_Name]],Spec_Master_List_tbl[Specified_Import_Name],0)),"")</f>
        <v/>
      </c>
      <c r="D228" s="52" t="str">
        <f>IF(_xlfn.IFNA(INDEX(Spec_Master_List_tbl[Primary Fuel],MATCH(Registration_Tbl[[#This Row],[Facility_Unit_ARB_ID]],Spec_Master_List_tbl[ARB_ID],0)),"")=0,"",_xlfn.IFNA(INDEX(Spec_Master_List_tbl[Primary Fuel],MATCH(Registration_Tbl[[#This Row],[Facility_Unit_ARB_ID]],Spec_Master_List_tbl[ARB_ID],0)),""))</f>
        <v/>
      </c>
      <c r="E228" s="84" t="str">
        <f>IF(_xlfn.IFNA(INDEX(Spec_Master_List_tbl[Cogen],MATCH(Registration_Tbl[[#This Row],[Facility_Unit_ARB_ID]],Spec_Master_List_tbl[ARB_ID],0)),"")=0,"",_xlfn.IFNA(INDEX(Spec_Master_List_tbl[Cogen],MATCH(Registration_Tbl[[#This Row],[Facility_Unit_ARB_ID]],Spec_Master_List_tbl[ARB_ID],0)),""))</f>
        <v/>
      </c>
      <c r="F228" s="72"/>
      <c r="G228" s="52" t="str">
        <f>IF(_xlfn.IFNA(INDEX(Spec_Master_List_tbl[USEPA_GHG_ID],MATCH(Registration_Tbl[[#This Row],[Facility_Unit_ARB_ID]],Spec_Master_List_tbl[ARB_ID],0)),"")=0,"",_xlfn.IFNA(INDEX(Spec_Master_List_tbl[USEPA_GHG_ID],MATCH(Registration_Tbl[[#This Row],[Facility_Unit_ARB_ID]],Spec_Master_List_tbl[ARB_ID],0)),""))</f>
        <v/>
      </c>
      <c r="H22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28" s="52" t="str">
        <f>IF(_xlfn.IFNA(INDEX(Spec_Master_List_tbl[CEC_RPS_ID],MATCH(Registration_Tbl[[#This Row],[Facility_Unit_ARB_ID]],Spec_Master_List_tbl[ARB_ID],0)),"")=0,"",_xlfn.IFNA(INDEX(Spec_Master_List_tbl[CEC_RPS_ID],MATCH(Registration_Tbl[[#This Row],[Facility_Unit_ARB_ID]],Spec_Master_List_tbl[ARB_ID],0)),""))</f>
        <v/>
      </c>
      <c r="J228" s="83"/>
      <c r="K228" s="56"/>
      <c r="L228" s="57"/>
      <c r="M22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28" s="63"/>
      <c r="O228" s="59"/>
      <c r="P228" s="57"/>
      <c r="Q228" s="57"/>
      <c r="R228" s="58"/>
      <c r="S22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28" s="70"/>
      <c r="U228" s="70"/>
      <c r="V228" s="70"/>
      <c r="W228" s="56"/>
      <c r="X228" s="57"/>
      <c r="Y228" s="57"/>
      <c r="Z228" s="56"/>
      <c r="AA228" s="57"/>
      <c r="AB228" s="56"/>
      <c r="AC228" s="57"/>
    </row>
    <row r="229" spans="1:29" ht="16" thickBot="1" x14ac:dyDescent="0.4">
      <c r="A229" s="50" t="str">
        <f>IF(ISBLANK(Registration_Tbl[[#This Row],[Facility_Unit_Name]]),"",'EPE Information'!$C$9)</f>
        <v/>
      </c>
      <c r="B229" s="51"/>
      <c r="C229" s="71" t="str">
        <f>_xlfn.IFNA(INDEX(Spec_Master_List_tbl[ARB_ID],MATCH(Registration_Tbl[[#This Row],[Facility_Unit_Name]],Spec_Master_List_tbl[Specified_Import_Name],0)),"")</f>
        <v/>
      </c>
      <c r="D229" s="52" t="str">
        <f>IF(_xlfn.IFNA(INDEX(Spec_Master_List_tbl[Primary Fuel],MATCH(Registration_Tbl[[#This Row],[Facility_Unit_ARB_ID]],Spec_Master_List_tbl[ARB_ID],0)),"")=0,"",_xlfn.IFNA(INDEX(Spec_Master_List_tbl[Primary Fuel],MATCH(Registration_Tbl[[#This Row],[Facility_Unit_ARB_ID]],Spec_Master_List_tbl[ARB_ID],0)),""))</f>
        <v/>
      </c>
      <c r="E229" s="84" t="str">
        <f>IF(_xlfn.IFNA(INDEX(Spec_Master_List_tbl[Cogen],MATCH(Registration_Tbl[[#This Row],[Facility_Unit_ARB_ID]],Spec_Master_List_tbl[ARB_ID],0)),"")=0,"",_xlfn.IFNA(INDEX(Spec_Master_List_tbl[Cogen],MATCH(Registration_Tbl[[#This Row],[Facility_Unit_ARB_ID]],Spec_Master_List_tbl[ARB_ID],0)),""))</f>
        <v/>
      </c>
      <c r="F229" s="72"/>
      <c r="G229" s="52" t="str">
        <f>IF(_xlfn.IFNA(INDEX(Spec_Master_List_tbl[USEPA_GHG_ID],MATCH(Registration_Tbl[[#This Row],[Facility_Unit_ARB_ID]],Spec_Master_List_tbl[ARB_ID],0)),"")=0,"",_xlfn.IFNA(INDEX(Spec_Master_List_tbl[USEPA_GHG_ID],MATCH(Registration_Tbl[[#This Row],[Facility_Unit_ARB_ID]],Spec_Master_List_tbl[ARB_ID],0)),""))</f>
        <v/>
      </c>
      <c r="H22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29" s="52" t="str">
        <f>IF(_xlfn.IFNA(INDEX(Spec_Master_List_tbl[CEC_RPS_ID],MATCH(Registration_Tbl[[#This Row],[Facility_Unit_ARB_ID]],Spec_Master_List_tbl[ARB_ID],0)),"")=0,"",_xlfn.IFNA(INDEX(Spec_Master_List_tbl[CEC_RPS_ID],MATCH(Registration_Tbl[[#This Row],[Facility_Unit_ARB_ID]],Spec_Master_List_tbl[ARB_ID],0)),""))</f>
        <v/>
      </c>
      <c r="J229" s="83"/>
      <c r="K229" s="56"/>
      <c r="L229" s="57"/>
      <c r="M22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29" s="63"/>
      <c r="O229" s="59"/>
      <c r="P229" s="57"/>
      <c r="Q229" s="57"/>
      <c r="R229" s="58"/>
      <c r="S22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29" s="70"/>
      <c r="U229" s="70"/>
      <c r="V229" s="70"/>
      <c r="W229" s="56"/>
      <c r="X229" s="57"/>
      <c r="Y229" s="57"/>
      <c r="Z229" s="56"/>
      <c r="AA229" s="57"/>
      <c r="AB229" s="56"/>
      <c r="AC229" s="57"/>
    </row>
    <row r="230" spans="1:29" ht="16" thickBot="1" x14ac:dyDescent="0.4">
      <c r="A230" s="50" t="str">
        <f>IF(ISBLANK(Registration_Tbl[[#This Row],[Facility_Unit_Name]]),"",'EPE Information'!$C$9)</f>
        <v/>
      </c>
      <c r="B230" s="51"/>
      <c r="C230" s="71" t="str">
        <f>_xlfn.IFNA(INDEX(Spec_Master_List_tbl[ARB_ID],MATCH(Registration_Tbl[[#This Row],[Facility_Unit_Name]],Spec_Master_List_tbl[Specified_Import_Name],0)),"")</f>
        <v/>
      </c>
      <c r="D230" s="52" t="str">
        <f>IF(_xlfn.IFNA(INDEX(Spec_Master_List_tbl[Primary Fuel],MATCH(Registration_Tbl[[#This Row],[Facility_Unit_ARB_ID]],Spec_Master_List_tbl[ARB_ID],0)),"")=0,"",_xlfn.IFNA(INDEX(Spec_Master_List_tbl[Primary Fuel],MATCH(Registration_Tbl[[#This Row],[Facility_Unit_ARB_ID]],Spec_Master_List_tbl[ARB_ID],0)),""))</f>
        <v/>
      </c>
      <c r="E230" s="84" t="str">
        <f>IF(_xlfn.IFNA(INDEX(Spec_Master_List_tbl[Cogen],MATCH(Registration_Tbl[[#This Row],[Facility_Unit_ARB_ID]],Spec_Master_List_tbl[ARB_ID],0)),"")=0,"",_xlfn.IFNA(INDEX(Spec_Master_List_tbl[Cogen],MATCH(Registration_Tbl[[#This Row],[Facility_Unit_ARB_ID]],Spec_Master_List_tbl[ARB_ID],0)),""))</f>
        <v/>
      </c>
      <c r="F230" s="72"/>
      <c r="G230" s="52" t="str">
        <f>IF(_xlfn.IFNA(INDEX(Spec_Master_List_tbl[USEPA_GHG_ID],MATCH(Registration_Tbl[[#This Row],[Facility_Unit_ARB_ID]],Spec_Master_List_tbl[ARB_ID],0)),"")=0,"",_xlfn.IFNA(INDEX(Spec_Master_List_tbl[USEPA_GHG_ID],MATCH(Registration_Tbl[[#This Row],[Facility_Unit_ARB_ID]],Spec_Master_List_tbl[ARB_ID],0)),""))</f>
        <v/>
      </c>
      <c r="H23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30" s="52" t="str">
        <f>IF(_xlfn.IFNA(INDEX(Spec_Master_List_tbl[CEC_RPS_ID],MATCH(Registration_Tbl[[#This Row],[Facility_Unit_ARB_ID]],Spec_Master_List_tbl[ARB_ID],0)),"")=0,"",_xlfn.IFNA(INDEX(Spec_Master_List_tbl[CEC_RPS_ID],MATCH(Registration_Tbl[[#This Row],[Facility_Unit_ARB_ID]],Spec_Master_List_tbl[ARB_ID],0)),""))</f>
        <v/>
      </c>
      <c r="J230" s="83"/>
      <c r="K230" s="56"/>
      <c r="L230" s="57"/>
      <c r="M23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30" s="63"/>
      <c r="O230" s="59"/>
      <c r="P230" s="57"/>
      <c r="Q230" s="57"/>
      <c r="R230" s="58"/>
      <c r="S23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30" s="70"/>
      <c r="U230" s="70"/>
      <c r="V230" s="70"/>
      <c r="W230" s="56"/>
      <c r="X230" s="57"/>
      <c r="Y230" s="57"/>
      <c r="Z230" s="56"/>
      <c r="AA230" s="57"/>
      <c r="AB230" s="56"/>
      <c r="AC230" s="57"/>
    </row>
    <row r="231" spans="1:29" ht="16" thickBot="1" x14ac:dyDescent="0.4">
      <c r="A231" s="50" t="str">
        <f>IF(ISBLANK(Registration_Tbl[[#This Row],[Facility_Unit_Name]]),"",'EPE Information'!$C$9)</f>
        <v/>
      </c>
      <c r="B231" s="51"/>
      <c r="C231" s="71" t="str">
        <f>_xlfn.IFNA(INDEX(Spec_Master_List_tbl[ARB_ID],MATCH(Registration_Tbl[[#This Row],[Facility_Unit_Name]],Spec_Master_List_tbl[Specified_Import_Name],0)),"")</f>
        <v/>
      </c>
      <c r="D231" s="52" t="str">
        <f>IF(_xlfn.IFNA(INDEX(Spec_Master_List_tbl[Primary Fuel],MATCH(Registration_Tbl[[#This Row],[Facility_Unit_ARB_ID]],Spec_Master_List_tbl[ARB_ID],0)),"")=0,"",_xlfn.IFNA(INDEX(Spec_Master_List_tbl[Primary Fuel],MATCH(Registration_Tbl[[#This Row],[Facility_Unit_ARB_ID]],Spec_Master_List_tbl[ARB_ID],0)),""))</f>
        <v/>
      </c>
      <c r="E231" s="84" t="str">
        <f>IF(_xlfn.IFNA(INDEX(Spec_Master_List_tbl[Cogen],MATCH(Registration_Tbl[[#This Row],[Facility_Unit_ARB_ID]],Spec_Master_List_tbl[ARB_ID],0)),"")=0,"",_xlfn.IFNA(INDEX(Spec_Master_List_tbl[Cogen],MATCH(Registration_Tbl[[#This Row],[Facility_Unit_ARB_ID]],Spec_Master_List_tbl[ARB_ID],0)),""))</f>
        <v/>
      </c>
      <c r="F231" s="72"/>
      <c r="G231" s="52" t="str">
        <f>IF(_xlfn.IFNA(INDEX(Spec_Master_List_tbl[USEPA_GHG_ID],MATCH(Registration_Tbl[[#This Row],[Facility_Unit_ARB_ID]],Spec_Master_List_tbl[ARB_ID],0)),"")=0,"",_xlfn.IFNA(INDEX(Spec_Master_List_tbl[USEPA_GHG_ID],MATCH(Registration_Tbl[[#This Row],[Facility_Unit_ARB_ID]],Spec_Master_List_tbl[ARB_ID],0)),""))</f>
        <v/>
      </c>
      <c r="H23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31" s="52" t="str">
        <f>IF(_xlfn.IFNA(INDEX(Spec_Master_List_tbl[CEC_RPS_ID],MATCH(Registration_Tbl[[#This Row],[Facility_Unit_ARB_ID]],Spec_Master_List_tbl[ARB_ID],0)),"")=0,"",_xlfn.IFNA(INDEX(Spec_Master_List_tbl[CEC_RPS_ID],MATCH(Registration_Tbl[[#This Row],[Facility_Unit_ARB_ID]],Spec_Master_List_tbl[ARB_ID],0)),""))</f>
        <v/>
      </c>
      <c r="J231" s="83"/>
      <c r="K231" s="56"/>
      <c r="L231" s="57"/>
      <c r="M23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31" s="63"/>
      <c r="O231" s="59"/>
      <c r="P231" s="57"/>
      <c r="Q231" s="57"/>
      <c r="R231" s="58"/>
      <c r="S23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31" s="70"/>
      <c r="U231" s="70"/>
      <c r="V231" s="70"/>
      <c r="W231" s="56"/>
      <c r="X231" s="57"/>
      <c r="Y231" s="57"/>
      <c r="Z231" s="56"/>
      <c r="AA231" s="57"/>
      <c r="AB231" s="56"/>
      <c r="AC231" s="57"/>
    </row>
    <row r="232" spans="1:29" ht="16" thickBot="1" x14ac:dyDescent="0.4">
      <c r="A232" s="50" t="str">
        <f>IF(ISBLANK(Registration_Tbl[[#This Row],[Facility_Unit_Name]]),"",'EPE Information'!$C$9)</f>
        <v/>
      </c>
      <c r="B232" s="51"/>
      <c r="C232" s="71" t="str">
        <f>_xlfn.IFNA(INDEX(Spec_Master_List_tbl[ARB_ID],MATCH(Registration_Tbl[[#This Row],[Facility_Unit_Name]],Spec_Master_List_tbl[Specified_Import_Name],0)),"")</f>
        <v/>
      </c>
      <c r="D232" s="52" t="str">
        <f>IF(_xlfn.IFNA(INDEX(Spec_Master_List_tbl[Primary Fuel],MATCH(Registration_Tbl[[#This Row],[Facility_Unit_ARB_ID]],Spec_Master_List_tbl[ARB_ID],0)),"")=0,"",_xlfn.IFNA(INDEX(Spec_Master_List_tbl[Primary Fuel],MATCH(Registration_Tbl[[#This Row],[Facility_Unit_ARB_ID]],Spec_Master_List_tbl[ARB_ID],0)),""))</f>
        <v/>
      </c>
      <c r="E232" s="84" t="str">
        <f>IF(_xlfn.IFNA(INDEX(Spec_Master_List_tbl[Cogen],MATCH(Registration_Tbl[[#This Row],[Facility_Unit_ARB_ID]],Spec_Master_List_tbl[ARB_ID],0)),"")=0,"",_xlfn.IFNA(INDEX(Spec_Master_List_tbl[Cogen],MATCH(Registration_Tbl[[#This Row],[Facility_Unit_ARB_ID]],Spec_Master_List_tbl[ARB_ID],0)),""))</f>
        <v/>
      </c>
      <c r="F232" s="72"/>
      <c r="G232" s="52" t="str">
        <f>IF(_xlfn.IFNA(INDEX(Spec_Master_List_tbl[USEPA_GHG_ID],MATCH(Registration_Tbl[[#This Row],[Facility_Unit_ARB_ID]],Spec_Master_List_tbl[ARB_ID],0)),"")=0,"",_xlfn.IFNA(INDEX(Spec_Master_List_tbl[USEPA_GHG_ID],MATCH(Registration_Tbl[[#This Row],[Facility_Unit_ARB_ID]],Spec_Master_List_tbl[ARB_ID],0)),""))</f>
        <v/>
      </c>
      <c r="H23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32" s="52" t="str">
        <f>IF(_xlfn.IFNA(INDEX(Spec_Master_List_tbl[CEC_RPS_ID],MATCH(Registration_Tbl[[#This Row],[Facility_Unit_ARB_ID]],Spec_Master_List_tbl[ARB_ID],0)),"")=0,"",_xlfn.IFNA(INDEX(Spec_Master_List_tbl[CEC_RPS_ID],MATCH(Registration_Tbl[[#This Row],[Facility_Unit_ARB_ID]],Spec_Master_List_tbl[ARB_ID],0)),""))</f>
        <v/>
      </c>
      <c r="J232" s="83"/>
      <c r="K232" s="56"/>
      <c r="L232" s="57"/>
      <c r="M23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32" s="63"/>
      <c r="O232" s="59"/>
      <c r="P232" s="57"/>
      <c r="Q232" s="57"/>
      <c r="R232" s="58"/>
      <c r="S23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32" s="70"/>
      <c r="U232" s="70"/>
      <c r="V232" s="70"/>
      <c r="W232" s="56"/>
      <c r="X232" s="57"/>
      <c r="Y232" s="57"/>
      <c r="Z232" s="56"/>
      <c r="AA232" s="57"/>
      <c r="AB232" s="56"/>
      <c r="AC232" s="57"/>
    </row>
    <row r="233" spans="1:29" ht="16" thickBot="1" x14ac:dyDescent="0.4">
      <c r="A233" s="50" t="str">
        <f>IF(ISBLANK(Registration_Tbl[[#This Row],[Facility_Unit_Name]]),"",'EPE Information'!$C$9)</f>
        <v/>
      </c>
      <c r="B233" s="51"/>
      <c r="C233" s="71" t="str">
        <f>_xlfn.IFNA(INDEX(Spec_Master_List_tbl[ARB_ID],MATCH(Registration_Tbl[[#This Row],[Facility_Unit_Name]],Spec_Master_List_tbl[Specified_Import_Name],0)),"")</f>
        <v/>
      </c>
      <c r="D233" s="52" t="str">
        <f>IF(_xlfn.IFNA(INDEX(Spec_Master_List_tbl[Primary Fuel],MATCH(Registration_Tbl[[#This Row],[Facility_Unit_ARB_ID]],Spec_Master_List_tbl[ARB_ID],0)),"")=0,"",_xlfn.IFNA(INDEX(Spec_Master_List_tbl[Primary Fuel],MATCH(Registration_Tbl[[#This Row],[Facility_Unit_ARB_ID]],Spec_Master_List_tbl[ARB_ID],0)),""))</f>
        <v/>
      </c>
      <c r="E233" s="84" t="str">
        <f>IF(_xlfn.IFNA(INDEX(Spec_Master_List_tbl[Cogen],MATCH(Registration_Tbl[[#This Row],[Facility_Unit_ARB_ID]],Spec_Master_List_tbl[ARB_ID],0)),"")=0,"",_xlfn.IFNA(INDEX(Spec_Master_List_tbl[Cogen],MATCH(Registration_Tbl[[#This Row],[Facility_Unit_ARB_ID]],Spec_Master_List_tbl[ARB_ID],0)),""))</f>
        <v/>
      </c>
      <c r="F233" s="72"/>
      <c r="G233" s="52" t="str">
        <f>IF(_xlfn.IFNA(INDEX(Spec_Master_List_tbl[USEPA_GHG_ID],MATCH(Registration_Tbl[[#This Row],[Facility_Unit_ARB_ID]],Spec_Master_List_tbl[ARB_ID],0)),"")=0,"",_xlfn.IFNA(INDEX(Spec_Master_List_tbl[USEPA_GHG_ID],MATCH(Registration_Tbl[[#This Row],[Facility_Unit_ARB_ID]],Spec_Master_List_tbl[ARB_ID],0)),""))</f>
        <v/>
      </c>
      <c r="H23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33" s="52" t="str">
        <f>IF(_xlfn.IFNA(INDEX(Spec_Master_List_tbl[CEC_RPS_ID],MATCH(Registration_Tbl[[#This Row],[Facility_Unit_ARB_ID]],Spec_Master_List_tbl[ARB_ID],0)),"")=0,"",_xlfn.IFNA(INDEX(Spec_Master_List_tbl[CEC_RPS_ID],MATCH(Registration_Tbl[[#This Row],[Facility_Unit_ARB_ID]],Spec_Master_List_tbl[ARB_ID],0)),""))</f>
        <v/>
      </c>
      <c r="J233" s="83"/>
      <c r="K233" s="56"/>
      <c r="L233" s="57"/>
      <c r="M23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33" s="63"/>
      <c r="O233" s="59"/>
      <c r="P233" s="57"/>
      <c r="Q233" s="57"/>
      <c r="R233" s="58"/>
      <c r="S23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33" s="70"/>
      <c r="U233" s="70"/>
      <c r="V233" s="70"/>
      <c r="W233" s="56"/>
      <c r="X233" s="57"/>
      <c r="Y233" s="57"/>
      <c r="Z233" s="56"/>
      <c r="AA233" s="57"/>
      <c r="AB233" s="56"/>
      <c r="AC233" s="57"/>
    </row>
    <row r="234" spans="1:29" ht="16" thickBot="1" x14ac:dyDescent="0.4">
      <c r="A234" s="50" t="str">
        <f>IF(ISBLANK(Registration_Tbl[[#This Row],[Facility_Unit_Name]]),"",'EPE Information'!$C$9)</f>
        <v/>
      </c>
      <c r="B234" s="51"/>
      <c r="C234" s="71" t="str">
        <f>_xlfn.IFNA(INDEX(Spec_Master_List_tbl[ARB_ID],MATCH(Registration_Tbl[[#This Row],[Facility_Unit_Name]],Spec_Master_List_tbl[Specified_Import_Name],0)),"")</f>
        <v/>
      </c>
      <c r="D234" s="52" t="str">
        <f>IF(_xlfn.IFNA(INDEX(Spec_Master_List_tbl[Primary Fuel],MATCH(Registration_Tbl[[#This Row],[Facility_Unit_ARB_ID]],Spec_Master_List_tbl[ARB_ID],0)),"")=0,"",_xlfn.IFNA(INDEX(Spec_Master_List_tbl[Primary Fuel],MATCH(Registration_Tbl[[#This Row],[Facility_Unit_ARB_ID]],Spec_Master_List_tbl[ARB_ID],0)),""))</f>
        <v/>
      </c>
      <c r="E234" s="84" t="str">
        <f>IF(_xlfn.IFNA(INDEX(Spec_Master_List_tbl[Cogen],MATCH(Registration_Tbl[[#This Row],[Facility_Unit_ARB_ID]],Spec_Master_List_tbl[ARB_ID],0)),"")=0,"",_xlfn.IFNA(INDEX(Spec_Master_List_tbl[Cogen],MATCH(Registration_Tbl[[#This Row],[Facility_Unit_ARB_ID]],Spec_Master_List_tbl[ARB_ID],0)),""))</f>
        <v/>
      </c>
      <c r="F234" s="72"/>
      <c r="G234" s="52" t="str">
        <f>IF(_xlfn.IFNA(INDEX(Spec_Master_List_tbl[USEPA_GHG_ID],MATCH(Registration_Tbl[[#This Row],[Facility_Unit_ARB_ID]],Spec_Master_List_tbl[ARB_ID],0)),"")=0,"",_xlfn.IFNA(INDEX(Spec_Master_List_tbl[USEPA_GHG_ID],MATCH(Registration_Tbl[[#This Row],[Facility_Unit_ARB_ID]],Spec_Master_List_tbl[ARB_ID],0)),""))</f>
        <v/>
      </c>
      <c r="H23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34" s="52" t="str">
        <f>IF(_xlfn.IFNA(INDEX(Spec_Master_List_tbl[CEC_RPS_ID],MATCH(Registration_Tbl[[#This Row],[Facility_Unit_ARB_ID]],Spec_Master_List_tbl[ARB_ID],0)),"")=0,"",_xlfn.IFNA(INDEX(Spec_Master_List_tbl[CEC_RPS_ID],MATCH(Registration_Tbl[[#This Row],[Facility_Unit_ARB_ID]],Spec_Master_List_tbl[ARB_ID],0)),""))</f>
        <v/>
      </c>
      <c r="J234" s="83"/>
      <c r="K234" s="56"/>
      <c r="L234" s="57"/>
      <c r="M23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34" s="63"/>
      <c r="O234" s="59"/>
      <c r="P234" s="57"/>
      <c r="Q234" s="57"/>
      <c r="R234" s="58"/>
      <c r="S23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34" s="70"/>
      <c r="U234" s="70"/>
      <c r="V234" s="70"/>
      <c r="W234" s="56"/>
      <c r="X234" s="57"/>
      <c r="Y234" s="57"/>
      <c r="Z234" s="56"/>
      <c r="AA234" s="57"/>
      <c r="AB234" s="56"/>
      <c r="AC234" s="57"/>
    </row>
    <row r="235" spans="1:29" ht="16" thickBot="1" x14ac:dyDescent="0.4">
      <c r="A235" s="50" t="str">
        <f>IF(ISBLANK(Registration_Tbl[[#This Row],[Facility_Unit_Name]]),"",'EPE Information'!$C$9)</f>
        <v/>
      </c>
      <c r="B235" s="51"/>
      <c r="C235" s="71" t="str">
        <f>_xlfn.IFNA(INDEX(Spec_Master_List_tbl[ARB_ID],MATCH(Registration_Tbl[[#This Row],[Facility_Unit_Name]],Spec_Master_List_tbl[Specified_Import_Name],0)),"")</f>
        <v/>
      </c>
      <c r="D235" s="52" t="str">
        <f>IF(_xlfn.IFNA(INDEX(Spec_Master_List_tbl[Primary Fuel],MATCH(Registration_Tbl[[#This Row],[Facility_Unit_ARB_ID]],Spec_Master_List_tbl[ARB_ID],0)),"")=0,"",_xlfn.IFNA(INDEX(Spec_Master_List_tbl[Primary Fuel],MATCH(Registration_Tbl[[#This Row],[Facility_Unit_ARB_ID]],Spec_Master_List_tbl[ARB_ID],0)),""))</f>
        <v/>
      </c>
      <c r="E235" s="84" t="str">
        <f>IF(_xlfn.IFNA(INDEX(Spec_Master_List_tbl[Cogen],MATCH(Registration_Tbl[[#This Row],[Facility_Unit_ARB_ID]],Spec_Master_List_tbl[ARB_ID],0)),"")=0,"",_xlfn.IFNA(INDEX(Spec_Master_List_tbl[Cogen],MATCH(Registration_Tbl[[#This Row],[Facility_Unit_ARB_ID]],Spec_Master_List_tbl[ARB_ID],0)),""))</f>
        <v/>
      </c>
      <c r="F235" s="72"/>
      <c r="G235" s="52" t="str">
        <f>IF(_xlfn.IFNA(INDEX(Spec_Master_List_tbl[USEPA_GHG_ID],MATCH(Registration_Tbl[[#This Row],[Facility_Unit_ARB_ID]],Spec_Master_List_tbl[ARB_ID],0)),"")=0,"",_xlfn.IFNA(INDEX(Spec_Master_List_tbl[USEPA_GHG_ID],MATCH(Registration_Tbl[[#This Row],[Facility_Unit_ARB_ID]],Spec_Master_List_tbl[ARB_ID],0)),""))</f>
        <v/>
      </c>
      <c r="H23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35" s="52" t="str">
        <f>IF(_xlfn.IFNA(INDEX(Spec_Master_List_tbl[CEC_RPS_ID],MATCH(Registration_Tbl[[#This Row],[Facility_Unit_ARB_ID]],Spec_Master_List_tbl[ARB_ID],0)),"")=0,"",_xlfn.IFNA(INDEX(Spec_Master_List_tbl[CEC_RPS_ID],MATCH(Registration_Tbl[[#This Row],[Facility_Unit_ARB_ID]],Spec_Master_List_tbl[ARB_ID],0)),""))</f>
        <v/>
      </c>
      <c r="J235" s="83"/>
      <c r="K235" s="56"/>
      <c r="L235" s="57"/>
      <c r="M23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35" s="63"/>
      <c r="O235" s="59"/>
      <c r="P235" s="57"/>
      <c r="Q235" s="57"/>
      <c r="R235" s="58"/>
      <c r="S23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35" s="70"/>
      <c r="U235" s="70"/>
      <c r="V235" s="70"/>
      <c r="W235" s="56"/>
      <c r="X235" s="57"/>
      <c r="Y235" s="57"/>
      <c r="Z235" s="56"/>
      <c r="AA235" s="57"/>
      <c r="AB235" s="56"/>
      <c r="AC235" s="57"/>
    </row>
    <row r="236" spans="1:29" ht="16" thickBot="1" x14ac:dyDescent="0.4">
      <c r="A236" s="50" t="str">
        <f>IF(ISBLANK(Registration_Tbl[[#This Row],[Facility_Unit_Name]]),"",'EPE Information'!$C$9)</f>
        <v/>
      </c>
      <c r="B236" s="51"/>
      <c r="C236" s="71" t="str">
        <f>_xlfn.IFNA(INDEX(Spec_Master_List_tbl[ARB_ID],MATCH(Registration_Tbl[[#This Row],[Facility_Unit_Name]],Spec_Master_List_tbl[Specified_Import_Name],0)),"")</f>
        <v/>
      </c>
      <c r="D236" s="52" t="str">
        <f>IF(_xlfn.IFNA(INDEX(Spec_Master_List_tbl[Primary Fuel],MATCH(Registration_Tbl[[#This Row],[Facility_Unit_ARB_ID]],Spec_Master_List_tbl[ARB_ID],0)),"")=0,"",_xlfn.IFNA(INDEX(Spec_Master_List_tbl[Primary Fuel],MATCH(Registration_Tbl[[#This Row],[Facility_Unit_ARB_ID]],Spec_Master_List_tbl[ARB_ID],0)),""))</f>
        <v/>
      </c>
      <c r="E236" s="84" t="str">
        <f>IF(_xlfn.IFNA(INDEX(Spec_Master_List_tbl[Cogen],MATCH(Registration_Tbl[[#This Row],[Facility_Unit_ARB_ID]],Spec_Master_List_tbl[ARB_ID],0)),"")=0,"",_xlfn.IFNA(INDEX(Spec_Master_List_tbl[Cogen],MATCH(Registration_Tbl[[#This Row],[Facility_Unit_ARB_ID]],Spec_Master_List_tbl[ARB_ID],0)),""))</f>
        <v/>
      </c>
      <c r="F236" s="72"/>
      <c r="G236" s="52" t="str">
        <f>IF(_xlfn.IFNA(INDEX(Spec_Master_List_tbl[USEPA_GHG_ID],MATCH(Registration_Tbl[[#This Row],[Facility_Unit_ARB_ID]],Spec_Master_List_tbl[ARB_ID],0)),"")=0,"",_xlfn.IFNA(INDEX(Spec_Master_List_tbl[USEPA_GHG_ID],MATCH(Registration_Tbl[[#This Row],[Facility_Unit_ARB_ID]],Spec_Master_List_tbl[ARB_ID],0)),""))</f>
        <v/>
      </c>
      <c r="H23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36" s="52" t="str">
        <f>IF(_xlfn.IFNA(INDEX(Spec_Master_List_tbl[CEC_RPS_ID],MATCH(Registration_Tbl[[#This Row],[Facility_Unit_ARB_ID]],Spec_Master_List_tbl[ARB_ID],0)),"")=0,"",_xlfn.IFNA(INDEX(Spec_Master_List_tbl[CEC_RPS_ID],MATCH(Registration_Tbl[[#This Row],[Facility_Unit_ARB_ID]],Spec_Master_List_tbl[ARB_ID],0)),""))</f>
        <v/>
      </c>
      <c r="J236" s="83"/>
      <c r="K236" s="56"/>
      <c r="L236" s="57"/>
      <c r="M23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36" s="63"/>
      <c r="O236" s="59"/>
      <c r="P236" s="57"/>
      <c r="Q236" s="57"/>
      <c r="R236" s="58"/>
      <c r="S23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36" s="70"/>
      <c r="U236" s="70"/>
      <c r="V236" s="70"/>
      <c r="W236" s="56"/>
      <c r="X236" s="57"/>
      <c r="Y236" s="57"/>
      <c r="Z236" s="56"/>
      <c r="AA236" s="57"/>
      <c r="AB236" s="56"/>
      <c r="AC236" s="57"/>
    </row>
    <row r="237" spans="1:29" ht="16" thickBot="1" x14ac:dyDescent="0.4">
      <c r="A237" s="50" t="str">
        <f>IF(ISBLANK(Registration_Tbl[[#This Row],[Facility_Unit_Name]]),"",'EPE Information'!$C$9)</f>
        <v/>
      </c>
      <c r="B237" s="51"/>
      <c r="C237" s="71" t="str">
        <f>_xlfn.IFNA(INDEX(Spec_Master_List_tbl[ARB_ID],MATCH(Registration_Tbl[[#This Row],[Facility_Unit_Name]],Spec_Master_List_tbl[Specified_Import_Name],0)),"")</f>
        <v/>
      </c>
      <c r="D237" s="52" t="str">
        <f>IF(_xlfn.IFNA(INDEX(Spec_Master_List_tbl[Primary Fuel],MATCH(Registration_Tbl[[#This Row],[Facility_Unit_ARB_ID]],Spec_Master_List_tbl[ARB_ID],0)),"")=0,"",_xlfn.IFNA(INDEX(Spec_Master_List_tbl[Primary Fuel],MATCH(Registration_Tbl[[#This Row],[Facility_Unit_ARB_ID]],Spec_Master_List_tbl[ARB_ID],0)),""))</f>
        <v/>
      </c>
      <c r="E237" s="84" t="str">
        <f>IF(_xlfn.IFNA(INDEX(Spec_Master_List_tbl[Cogen],MATCH(Registration_Tbl[[#This Row],[Facility_Unit_ARB_ID]],Spec_Master_List_tbl[ARB_ID],0)),"")=0,"",_xlfn.IFNA(INDEX(Spec_Master_List_tbl[Cogen],MATCH(Registration_Tbl[[#This Row],[Facility_Unit_ARB_ID]],Spec_Master_List_tbl[ARB_ID],0)),""))</f>
        <v/>
      </c>
      <c r="F237" s="72"/>
      <c r="G237" s="52" t="str">
        <f>IF(_xlfn.IFNA(INDEX(Spec_Master_List_tbl[USEPA_GHG_ID],MATCH(Registration_Tbl[[#This Row],[Facility_Unit_ARB_ID]],Spec_Master_List_tbl[ARB_ID],0)),"")=0,"",_xlfn.IFNA(INDEX(Spec_Master_List_tbl[USEPA_GHG_ID],MATCH(Registration_Tbl[[#This Row],[Facility_Unit_ARB_ID]],Spec_Master_List_tbl[ARB_ID],0)),""))</f>
        <v/>
      </c>
      <c r="H23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37" s="52" t="str">
        <f>IF(_xlfn.IFNA(INDEX(Spec_Master_List_tbl[CEC_RPS_ID],MATCH(Registration_Tbl[[#This Row],[Facility_Unit_ARB_ID]],Spec_Master_List_tbl[ARB_ID],0)),"")=0,"",_xlfn.IFNA(INDEX(Spec_Master_List_tbl[CEC_RPS_ID],MATCH(Registration_Tbl[[#This Row],[Facility_Unit_ARB_ID]],Spec_Master_List_tbl[ARB_ID],0)),""))</f>
        <v/>
      </c>
      <c r="J237" s="83"/>
      <c r="K237" s="56"/>
      <c r="L237" s="57"/>
      <c r="M23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37" s="63"/>
      <c r="O237" s="59"/>
      <c r="P237" s="57"/>
      <c r="Q237" s="57"/>
      <c r="R237" s="58"/>
      <c r="S23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37" s="70"/>
      <c r="U237" s="70"/>
      <c r="V237" s="70"/>
      <c r="W237" s="56"/>
      <c r="X237" s="57"/>
      <c r="Y237" s="57"/>
      <c r="Z237" s="56"/>
      <c r="AA237" s="57"/>
      <c r="AB237" s="56"/>
      <c r="AC237" s="57"/>
    </row>
    <row r="238" spans="1:29" ht="16" thickBot="1" x14ac:dyDescent="0.4">
      <c r="A238" s="50" t="str">
        <f>IF(ISBLANK(Registration_Tbl[[#This Row],[Facility_Unit_Name]]),"",'EPE Information'!$C$9)</f>
        <v/>
      </c>
      <c r="B238" s="51"/>
      <c r="C238" s="71" t="str">
        <f>_xlfn.IFNA(INDEX(Spec_Master_List_tbl[ARB_ID],MATCH(Registration_Tbl[[#This Row],[Facility_Unit_Name]],Spec_Master_List_tbl[Specified_Import_Name],0)),"")</f>
        <v/>
      </c>
      <c r="D238" s="52" t="str">
        <f>IF(_xlfn.IFNA(INDEX(Spec_Master_List_tbl[Primary Fuel],MATCH(Registration_Tbl[[#This Row],[Facility_Unit_ARB_ID]],Spec_Master_List_tbl[ARB_ID],0)),"")=0,"",_xlfn.IFNA(INDEX(Spec_Master_List_tbl[Primary Fuel],MATCH(Registration_Tbl[[#This Row],[Facility_Unit_ARB_ID]],Spec_Master_List_tbl[ARB_ID],0)),""))</f>
        <v/>
      </c>
      <c r="E238" s="84" t="str">
        <f>IF(_xlfn.IFNA(INDEX(Spec_Master_List_tbl[Cogen],MATCH(Registration_Tbl[[#This Row],[Facility_Unit_ARB_ID]],Spec_Master_List_tbl[ARB_ID],0)),"")=0,"",_xlfn.IFNA(INDEX(Spec_Master_List_tbl[Cogen],MATCH(Registration_Tbl[[#This Row],[Facility_Unit_ARB_ID]],Spec_Master_List_tbl[ARB_ID],0)),""))</f>
        <v/>
      </c>
      <c r="F238" s="72"/>
      <c r="G238" s="52" t="str">
        <f>IF(_xlfn.IFNA(INDEX(Spec_Master_List_tbl[USEPA_GHG_ID],MATCH(Registration_Tbl[[#This Row],[Facility_Unit_ARB_ID]],Spec_Master_List_tbl[ARB_ID],0)),"")=0,"",_xlfn.IFNA(INDEX(Spec_Master_List_tbl[USEPA_GHG_ID],MATCH(Registration_Tbl[[#This Row],[Facility_Unit_ARB_ID]],Spec_Master_List_tbl[ARB_ID],0)),""))</f>
        <v/>
      </c>
      <c r="H23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38" s="52" t="str">
        <f>IF(_xlfn.IFNA(INDEX(Spec_Master_List_tbl[CEC_RPS_ID],MATCH(Registration_Tbl[[#This Row],[Facility_Unit_ARB_ID]],Spec_Master_List_tbl[ARB_ID],0)),"")=0,"",_xlfn.IFNA(INDEX(Spec_Master_List_tbl[CEC_RPS_ID],MATCH(Registration_Tbl[[#This Row],[Facility_Unit_ARB_ID]],Spec_Master_List_tbl[ARB_ID],0)),""))</f>
        <v/>
      </c>
      <c r="J238" s="83"/>
      <c r="K238" s="56"/>
      <c r="L238" s="57"/>
      <c r="M23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38" s="63"/>
      <c r="O238" s="59"/>
      <c r="P238" s="57"/>
      <c r="Q238" s="57"/>
      <c r="R238" s="58"/>
      <c r="S23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38" s="70"/>
      <c r="U238" s="70"/>
      <c r="V238" s="70"/>
      <c r="W238" s="56"/>
      <c r="X238" s="57"/>
      <c r="Y238" s="57"/>
      <c r="Z238" s="56"/>
      <c r="AA238" s="57"/>
      <c r="AB238" s="56"/>
      <c r="AC238" s="57"/>
    </row>
    <row r="239" spans="1:29" ht="16" thickBot="1" x14ac:dyDescent="0.4">
      <c r="A239" s="50" t="str">
        <f>IF(ISBLANK(Registration_Tbl[[#This Row],[Facility_Unit_Name]]),"",'EPE Information'!$C$9)</f>
        <v/>
      </c>
      <c r="B239" s="51"/>
      <c r="C239" s="71" t="str">
        <f>_xlfn.IFNA(INDEX(Spec_Master_List_tbl[ARB_ID],MATCH(Registration_Tbl[[#This Row],[Facility_Unit_Name]],Spec_Master_List_tbl[Specified_Import_Name],0)),"")</f>
        <v/>
      </c>
      <c r="D239" s="52" t="str">
        <f>IF(_xlfn.IFNA(INDEX(Spec_Master_List_tbl[Primary Fuel],MATCH(Registration_Tbl[[#This Row],[Facility_Unit_ARB_ID]],Spec_Master_List_tbl[ARB_ID],0)),"")=0,"",_xlfn.IFNA(INDEX(Spec_Master_List_tbl[Primary Fuel],MATCH(Registration_Tbl[[#This Row],[Facility_Unit_ARB_ID]],Spec_Master_List_tbl[ARB_ID],0)),""))</f>
        <v/>
      </c>
      <c r="E239" s="84" t="str">
        <f>IF(_xlfn.IFNA(INDEX(Spec_Master_List_tbl[Cogen],MATCH(Registration_Tbl[[#This Row],[Facility_Unit_ARB_ID]],Spec_Master_List_tbl[ARB_ID],0)),"")=0,"",_xlfn.IFNA(INDEX(Spec_Master_List_tbl[Cogen],MATCH(Registration_Tbl[[#This Row],[Facility_Unit_ARB_ID]],Spec_Master_List_tbl[ARB_ID],0)),""))</f>
        <v/>
      </c>
      <c r="F239" s="72"/>
      <c r="G239" s="52" t="str">
        <f>IF(_xlfn.IFNA(INDEX(Spec_Master_List_tbl[USEPA_GHG_ID],MATCH(Registration_Tbl[[#This Row],[Facility_Unit_ARB_ID]],Spec_Master_List_tbl[ARB_ID],0)),"")=0,"",_xlfn.IFNA(INDEX(Spec_Master_List_tbl[USEPA_GHG_ID],MATCH(Registration_Tbl[[#This Row],[Facility_Unit_ARB_ID]],Spec_Master_List_tbl[ARB_ID],0)),""))</f>
        <v/>
      </c>
      <c r="H23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39" s="52" t="str">
        <f>IF(_xlfn.IFNA(INDEX(Spec_Master_List_tbl[CEC_RPS_ID],MATCH(Registration_Tbl[[#This Row],[Facility_Unit_ARB_ID]],Spec_Master_List_tbl[ARB_ID],0)),"")=0,"",_xlfn.IFNA(INDEX(Spec_Master_List_tbl[CEC_RPS_ID],MATCH(Registration_Tbl[[#This Row],[Facility_Unit_ARB_ID]],Spec_Master_List_tbl[ARB_ID],0)),""))</f>
        <v/>
      </c>
      <c r="J239" s="83"/>
      <c r="K239" s="56"/>
      <c r="L239" s="57"/>
      <c r="M23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39" s="63"/>
      <c r="O239" s="59"/>
      <c r="P239" s="57"/>
      <c r="Q239" s="57"/>
      <c r="R239" s="58"/>
      <c r="S23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39" s="70"/>
      <c r="U239" s="70"/>
      <c r="V239" s="70"/>
      <c r="W239" s="56"/>
      <c r="X239" s="57"/>
      <c r="Y239" s="57"/>
      <c r="Z239" s="56"/>
      <c r="AA239" s="57"/>
      <c r="AB239" s="56"/>
      <c r="AC239" s="57"/>
    </row>
    <row r="240" spans="1:29" ht="16" thickBot="1" x14ac:dyDescent="0.4">
      <c r="A240" s="50" t="str">
        <f>IF(ISBLANK(Registration_Tbl[[#This Row],[Facility_Unit_Name]]),"",'EPE Information'!$C$9)</f>
        <v/>
      </c>
      <c r="B240" s="51"/>
      <c r="C240" s="71" t="str">
        <f>_xlfn.IFNA(INDEX(Spec_Master_List_tbl[ARB_ID],MATCH(Registration_Tbl[[#This Row],[Facility_Unit_Name]],Spec_Master_List_tbl[Specified_Import_Name],0)),"")</f>
        <v/>
      </c>
      <c r="D240" s="52" t="str">
        <f>IF(_xlfn.IFNA(INDEX(Spec_Master_List_tbl[Primary Fuel],MATCH(Registration_Tbl[[#This Row],[Facility_Unit_ARB_ID]],Spec_Master_List_tbl[ARB_ID],0)),"")=0,"",_xlfn.IFNA(INDEX(Spec_Master_List_tbl[Primary Fuel],MATCH(Registration_Tbl[[#This Row],[Facility_Unit_ARB_ID]],Spec_Master_List_tbl[ARB_ID],0)),""))</f>
        <v/>
      </c>
      <c r="E240" s="84" t="str">
        <f>IF(_xlfn.IFNA(INDEX(Spec_Master_List_tbl[Cogen],MATCH(Registration_Tbl[[#This Row],[Facility_Unit_ARB_ID]],Spec_Master_List_tbl[ARB_ID],0)),"")=0,"",_xlfn.IFNA(INDEX(Spec_Master_List_tbl[Cogen],MATCH(Registration_Tbl[[#This Row],[Facility_Unit_ARB_ID]],Spec_Master_List_tbl[ARB_ID],0)),""))</f>
        <v/>
      </c>
      <c r="F240" s="72"/>
      <c r="G240" s="52" t="str">
        <f>IF(_xlfn.IFNA(INDEX(Spec_Master_List_tbl[USEPA_GHG_ID],MATCH(Registration_Tbl[[#This Row],[Facility_Unit_ARB_ID]],Spec_Master_List_tbl[ARB_ID],0)),"")=0,"",_xlfn.IFNA(INDEX(Spec_Master_List_tbl[USEPA_GHG_ID],MATCH(Registration_Tbl[[#This Row],[Facility_Unit_ARB_ID]],Spec_Master_List_tbl[ARB_ID],0)),""))</f>
        <v/>
      </c>
      <c r="H24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40" s="52" t="str">
        <f>IF(_xlfn.IFNA(INDEX(Spec_Master_List_tbl[CEC_RPS_ID],MATCH(Registration_Tbl[[#This Row],[Facility_Unit_ARB_ID]],Spec_Master_List_tbl[ARB_ID],0)),"")=0,"",_xlfn.IFNA(INDEX(Spec_Master_List_tbl[CEC_RPS_ID],MATCH(Registration_Tbl[[#This Row],[Facility_Unit_ARB_ID]],Spec_Master_List_tbl[ARB_ID],0)),""))</f>
        <v/>
      </c>
      <c r="J240" s="83"/>
      <c r="K240" s="56"/>
      <c r="L240" s="57"/>
      <c r="M24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40" s="63"/>
      <c r="O240" s="59"/>
      <c r="P240" s="57"/>
      <c r="Q240" s="57"/>
      <c r="R240" s="58"/>
      <c r="S24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40" s="70"/>
      <c r="U240" s="70"/>
      <c r="V240" s="70"/>
      <c r="W240" s="56"/>
      <c r="X240" s="57"/>
      <c r="Y240" s="57"/>
      <c r="Z240" s="56"/>
      <c r="AA240" s="57"/>
      <c r="AB240" s="56"/>
      <c r="AC240" s="57"/>
    </row>
    <row r="241" spans="1:29" ht="16" thickBot="1" x14ac:dyDescent="0.4">
      <c r="A241" s="50" t="str">
        <f>IF(ISBLANK(Registration_Tbl[[#This Row],[Facility_Unit_Name]]),"",'EPE Information'!$C$9)</f>
        <v/>
      </c>
      <c r="B241" s="51"/>
      <c r="C241" s="71" t="str">
        <f>_xlfn.IFNA(INDEX(Spec_Master_List_tbl[ARB_ID],MATCH(Registration_Tbl[[#This Row],[Facility_Unit_Name]],Spec_Master_List_tbl[Specified_Import_Name],0)),"")</f>
        <v/>
      </c>
      <c r="D241" s="52" t="str">
        <f>IF(_xlfn.IFNA(INDEX(Spec_Master_List_tbl[Primary Fuel],MATCH(Registration_Tbl[[#This Row],[Facility_Unit_ARB_ID]],Spec_Master_List_tbl[ARB_ID],0)),"")=0,"",_xlfn.IFNA(INDEX(Spec_Master_List_tbl[Primary Fuel],MATCH(Registration_Tbl[[#This Row],[Facility_Unit_ARB_ID]],Spec_Master_List_tbl[ARB_ID],0)),""))</f>
        <v/>
      </c>
      <c r="E241" s="84" t="str">
        <f>IF(_xlfn.IFNA(INDEX(Spec_Master_List_tbl[Cogen],MATCH(Registration_Tbl[[#This Row],[Facility_Unit_ARB_ID]],Spec_Master_List_tbl[ARB_ID],0)),"")=0,"",_xlfn.IFNA(INDEX(Spec_Master_List_tbl[Cogen],MATCH(Registration_Tbl[[#This Row],[Facility_Unit_ARB_ID]],Spec_Master_List_tbl[ARB_ID],0)),""))</f>
        <v/>
      </c>
      <c r="F241" s="72"/>
      <c r="G241" s="52" t="str">
        <f>IF(_xlfn.IFNA(INDEX(Spec_Master_List_tbl[USEPA_GHG_ID],MATCH(Registration_Tbl[[#This Row],[Facility_Unit_ARB_ID]],Spec_Master_List_tbl[ARB_ID],0)),"")=0,"",_xlfn.IFNA(INDEX(Spec_Master_List_tbl[USEPA_GHG_ID],MATCH(Registration_Tbl[[#This Row],[Facility_Unit_ARB_ID]],Spec_Master_List_tbl[ARB_ID],0)),""))</f>
        <v/>
      </c>
      <c r="H24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41" s="52" t="str">
        <f>IF(_xlfn.IFNA(INDEX(Spec_Master_List_tbl[CEC_RPS_ID],MATCH(Registration_Tbl[[#This Row],[Facility_Unit_ARB_ID]],Spec_Master_List_tbl[ARB_ID],0)),"")=0,"",_xlfn.IFNA(INDEX(Spec_Master_List_tbl[CEC_RPS_ID],MATCH(Registration_Tbl[[#This Row],[Facility_Unit_ARB_ID]],Spec_Master_List_tbl[ARB_ID],0)),""))</f>
        <v/>
      </c>
      <c r="J241" s="83"/>
      <c r="K241" s="56"/>
      <c r="L241" s="57"/>
      <c r="M24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41" s="63"/>
      <c r="O241" s="59"/>
      <c r="P241" s="57"/>
      <c r="Q241" s="57"/>
      <c r="R241" s="58"/>
      <c r="S24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41" s="70"/>
      <c r="U241" s="70"/>
      <c r="V241" s="70"/>
      <c r="W241" s="56"/>
      <c r="X241" s="57"/>
      <c r="Y241" s="57"/>
      <c r="Z241" s="56"/>
      <c r="AA241" s="57"/>
      <c r="AB241" s="56"/>
      <c r="AC241" s="57"/>
    </row>
    <row r="242" spans="1:29" ht="16" thickBot="1" x14ac:dyDescent="0.4">
      <c r="A242" s="50" t="str">
        <f>IF(ISBLANK(Registration_Tbl[[#This Row],[Facility_Unit_Name]]),"",'EPE Information'!$C$9)</f>
        <v/>
      </c>
      <c r="B242" s="51"/>
      <c r="C242" s="71" t="str">
        <f>_xlfn.IFNA(INDEX(Spec_Master_List_tbl[ARB_ID],MATCH(Registration_Tbl[[#This Row],[Facility_Unit_Name]],Spec_Master_List_tbl[Specified_Import_Name],0)),"")</f>
        <v/>
      </c>
      <c r="D242" s="52" t="str">
        <f>IF(_xlfn.IFNA(INDEX(Spec_Master_List_tbl[Primary Fuel],MATCH(Registration_Tbl[[#This Row],[Facility_Unit_ARB_ID]],Spec_Master_List_tbl[ARB_ID],0)),"")=0,"",_xlfn.IFNA(INDEX(Spec_Master_List_tbl[Primary Fuel],MATCH(Registration_Tbl[[#This Row],[Facility_Unit_ARB_ID]],Spec_Master_List_tbl[ARB_ID],0)),""))</f>
        <v/>
      </c>
      <c r="E242" s="84" t="str">
        <f>IF(_xlfn.IFNA(INDEX(Spec_Master_List_tbl[Cogen],MATCH(Registration_Tbl[[#This Row],[Facility_Unit_ARB_ID]],Spec_Master_List_tbl[ARB_ID],0)),"")=0,"",_xlfn.IFNA(INDEX(Spec_Master_List_tbl[Cogen],MATCH(Registration_Tbl[[#This Row],[Facility_Unit_ARB_ID]],Spec_Master_List_tbl[ARB_ID],0)),""))</f>
        <v/>
      </c>
      <c r="F242" s="72"/>
      <c r="G242" s="52" t="str">
        <f>IF(_xlfn.IFNA(INDEX(Spec_Master_List_tbl[USEPA_GHG_ID],MATCH(Registration_Tbl[[#This Row],[Facility_Unit_ARB_ID]],Spec_Master_List_tbl[ARB_ID],0)),"")=0,"",_xlfn.IFNA(INDEX(Spec_Master_List_tbl[USEPA_GHG_ID],MATCH(Registration_Tbl[[#This Row],[Facility_Unit_ARB_ID]],Spec_Master_List_tbl[ARB_ID],0)),""))</f>
        <v/>
      </c>
      <c r="H24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42" s="52" t="str">
        <f>IF(_xlfn.IFNA(INDEX(Spec_Master_List_tbl[CEC_RPS_ID],MATCH(Registration_Tbl[[#This Row],[Facility_Unit_ARB_ID]],Spec_Master_List_tbl[ARB_ID],0)),"")=0,"",_xlfn.IFNA(INDEX(Spec_Master_List_tbl[CEC_RPS_ID],MATCH(Registration_Tbl[[#This Row],[Facility_Unit_ARB_ID]],Spec_Master_List_tbl[ARB_ID],0)),""))</f>
        <v/>
      </c>
      <c r="J242" s="83"/>
      <c r="K242" s="56"/>
      <c r="L242" s="57"/>
      <c r="M24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42" s="63"/>
      <c r="O242" s="59"/>
      <c r="P242" s="57"/>
      <c r="Q242" s="57"/>
      <c r="R242" s="58"/>
      <c r="S24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42" s="70"/>
      <c r="U242" s="70"/>
      <c r="V242" s="70"/>
      <c r="W242" s="56"/>
      <c r="X242" s="57"/>
      <c r="Y242" s="57"/>
      <c r="Z242" s="56"/>
      <c r="AA242" s="57"/>
      <c r="AB242" s="56"/>
      <c r="AC242" s="57"/>
    </row>
    <row r="243" spans="1:29" ht="16" thickBot="1" x14ac:dyDescent="0.4">
      <c r="A243" s="50" t="str">
        <f>IF(ISBLANK(Registration_Tbl[[#This Row],[Facility_Unit_Name]]),"",'EPE Information'!$C$9)</f>
        <v/>
      </c>
      <c r="B243" s="51"/>
      <c r="C243" s="71" t="str">
        <f>_xlfn.IFNA(INDEX(Spec_Master_List_tbl[ARB_ID],MATCH(Registration_Tbl[[#This Row],[Facility_Unit_Name]],Spec_Master_List_tbl[Specified_Import_Name],0)),"")</f>
        <v/>
      </c>
      <c r="D243" s="52" t="str">
        <f>IF(_xlfn.IFNA(INDEX(Spec_Master_List_tbl[Primary Fuel],MATCH(Registration_Tbl[[#This Row],[Facility_Unit_ARB_ID]],Spec_Master_List_tbl[ARB_ID],0)),"")=0,"",_xlfn.IFNA(INDEX(Spec_Master_List_tbl[Primary Fuel],MATCH(Registration_Tbl[[#This Row],[Facility_Unit_ARB_ID]],Spec_Master_List_tbl[ARB_ID],0)),""))</f>
        <v/>
      </c>
      <c r="E243" s="84" t="str">
        <f>IF(_xlfn.IFNA(INDEX(Spec_Master_List_tbl[Cogen],MATCH(Registration_Tbl[[#This Row],[Facility_Unit_ARB_ID]],Spec_Master_List_tbl[ARB_ID],0)),"")=0,"",_xlfn.IFNA(INDEX(Spec_Master_List_tbl[Cogen],MATCH(Registration_Tbl[[#This Row],[Facility_Unit_ARB_ID]],Spec_Master_List_tbl[ARB_ID],0)),""))</f>
        <v/>
      </c>
      <c r="F243" s="72"/>
      <c r="G243" s="52" t="str">
        <f>IF(_xlfn.IFNA(INDEX(Spec_Master_List_tbl[USEPA_GHG_ID],MATCH(Registration_Tbl[[#This Row],[Facility_Unit_ARB_ID]],Spec_Master_List_tbl[ARB_ID],0)),"")=0,"",_xlfn.IFNA(INDEX(Spec_Master_List_tbl[USEPA_GHG_ID],MATCH(Registration_Tbl[[#This Row],[Facility_Unit_ARB_ID]],Spec_Master_List_tbl[ARB_ID],0)),""))</f>
        <v/>
      </c>
      <c r="H24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43" s="52" t="str">
        <f>IF(_xlfn.IFNA(INDEX(Spec_Master_List_tbl[CEC_RPS_ID],MATCH(Registration_Tbl[[#This Row],[Facility_Unit_ARB_ID]],Spec_Master_List_tbl[ARB_ID],0)),"")=0,"",_xlfn.IFNA(INDEX(Spec_Master_List_tbl[CEC_RPS_ID],MATCH(Registration_Tbl[[#This Row],[Facility_Unit_ARB_ID]],Spec_Master_List_tbl[ARB_ID],0)),""))</f>
        <v/>
      </c>
      <c r="J243" s="83"/>
      <c r="K243" s="56"/>
      <c r="L243" s="57"/>
      <c r="M24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43" s="63"/>
      <c r="O243" s="59"/>
      <c r="P243" s="57"/>
      <c r="Q243" s="57"/>
      <c r="R243" s="58"/>
      <c r="S24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43" s="70"/>
      <c r="U243" s="70"/>
      <c r="V243" s="70"/>
      <c r="W243" s="56"/>
      <c r="X243" s="57"/>
      <c r="Y243" s="57"/>
      <c r="Z243" s="56"/>
      <c r="AA243" s="57"/>
      <c r="AB243" s="56"/>
      <c r="AC243" s="57"/>
    </row>
    <row r="244" spans="1:29" ht="16" thickBot="1" x14ac:dyDescent="0.4">
      <c r="A244" s="50" t="str">
        <f>IF(ISBLANK(Registration_Tbl[[#This Row],[Facility_Unit_Name]]),"",'EPE Information'!$C$9)</f>
        <v/>
      </c>
      <c r="B244" s="51"/>
      <c r="C244" s="71" t="str">
        <f>_xlfn.IFNA(INDEX(Spec_Master_List_tbl[ARB_ID],MATCH(Registration_Tbl[[#This Row],[Facility_Unit_Name]],Spec_Master_List_tbl[Specified_Import_Name],0)),"")</f>
        <v/>
      </c>
      <c r="D244" s="52" t="str">
        <f>IF(_xlfn.IFNA(INDEX(Spec_Master_List_tbl[Primary Fuel],MATCH(Registration_Tbl[[#This Row],[Facility_Unit_ARB_ID]],Spec_Master_List_tbl[ARB_ID],0)),"")=0,"",_xlfn.IFNA(INDEX(Spec_Master_List_tbl[Primary Fuel],MATCH(Registration_Tbl[[#This Row],[Facility_Unit_ARB_ID]],Spec_Master_List_tbl[ARB_ID],0)),""))</f>
        <v/>
      </c>
      <c r="E244" s="84" t="str">
        <f>IF(_xlfn.IFNA(INDEX(Spec_Master_List_tbl[Cogen],MATCH(Registration_Tbl[[#This Row],[Facility_Unit_ARB_ID]],Spec_Master_List_tbl[ARB_ID],0)),"")=0,"",_xlfn.IFNA(INDEX(Spec_Master_List_tbl[Cogen],MATCH(Registration_Tbl[[#This Row],[Facility_Unit_ARB_ID]],Spec_Master_List_tbl[ARB_ID],0)),""))</f>
        <v/>
      </c>
      <c r="F244" s="72"/>
      <c r="G244" s="52" t="str">
        <f>IF(_xlfn.IFNA(INDEX(Spec_Master_List_tbl[USEPA_GHG_ID],MATCH(Registration_Tbl[[#This Row],[Facility_Unit_ARB_ID]],Spec_Master_List_tbl[ARB_ID],0)),"")=0,"",_xlfn.IFNA(INDEX(Spec_Master_List_tbl[USEPA_GHG_ID],MATCH(Registration_Tbl[[#This Row],[Facility_Unit_ARB_ID]],Spec_Master_List_tbl[ARB_ID],0)),""))</f>
        <v/>
      </c>
      <c r="H24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44" s="52" t="str">
        <f>IF(_xlfn.IFNA(INDEX(Spec_Master_List_tbl[CEC_RPS_ID],MATCH(Registration_Tbl[[#This Row],[Facility_Unit_ARB_ID]],Spec_Master_List_tbl[ARB_ID],0)),"")=0,"",_xlfn.IFNA(INDEX(Spec_Master_List_tbl[CEC_RPS_ID],MATCH(Registration_Tbl[[#This Row],[Facility_Unit_ARB_ID]],Spec_Master_List_tbl[ARB_ID],0)),""))</f>
        <v/>
      </c>
      <c r="J244" s="83"/>
      <c r="K244" s="56"/>
      <c r="L244" s="57"/>
      <c r="M24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44" s="63"/>
      <c r="O244" s="59"/>
      <c r="P244" s="57"/>
      <c r="Q244" s="57"/>
      <c r="R244" s="58"/>
      <c r="S24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44" s="70"/>
      <c r="U244" s="70"/>
      <c r="V244" s="70"/>
      <c r="W244" s="56"/>
      <c r="X244" s="57"/>
      <c r="Y244" s="57"/>
      <c r="Z244" s="56"/>
      <c r="AA244" s="57"/>
      <c r="AB244" s="56"/>
      <c r="AC244" s="57"/>
    </row>
    <row r="245" spans="1:29" ht="16" thickBot="1" x14ac:dyDescent="0.4">
      <c r="A245" s="50" t="str">
        <f>IF(ISBLANK(Registration_Tbl[[#This Row],[Facility_Unit_Name]]),"",'EPE Information'!$C$9)</f>
        <v/>
      </c>
      <c r="B245" s="51"/>
      <c r="C245" s="71" t="str">
        <f>_xlfn.IFNA(INDEX(Spec_Master_List_tbl[ARB_ID],MATCH(Registration_Tbl[[#This Row],[Facility_Unit_Name]],Spec_Master_List_tbl[Specified_Import_Name],0)),"")</f>
        <v/>
      </c>
      <c r="D245" s="52" t="str">
        <f>IF(_xlfn.IFNA(INDEX(Spec_Master_List_tbl[Primary Fuel],MATCH(Registration_Tbl[[#This Row],[Facility_Unit_ARB_ID]],Spec_Master_List_tbl[ARB_ID],0)),"")=0,"",_xlfn.IFNA(INDEX(Spec_Master_List_tbl[Primary Fuel],MATCH(Registration_Tbl[[#This Row],[Facility_Unit_ARB_ID]],Spec_Master_List_tbl[ARB_ID],0)),""))</f>
        <v/>
      </c>
      <c r="E245" s="84" t="str">
        <f>IF(_xlfn.IFNA(INDEX(Spec_Master_List_tbl[Cogen],MATCH(Registration_Tbl[[#This Row],[Facility_Unit_ARB_ID]],Spec_Master_List_tbl[ARB_ID],0)),"")=0,"",_xlfn.IFNA(INDEX(Spec_Master_List_tbl[Cogen],MATCH(Registration_Tbl[[#This Row],[Facility_Unit_ARB_ID]],Spec_Master_List_tbl[ARB_ID],0)),""))</f>
        <v/>
      </c>
      <c r="F245" s="72"/>
      <c r="G245" s="52" t="str">
        <f>IF(_xlfn.IFNA(INDEX(Spec_Master_List_tbl[USEPA_GHG_ID],MATCH(Registration_Tbl[[#This Row],[Facility_Unit_ARB_ID]],Spec_Master_List_tbl[ARB_ID],0)),"")=0,"",_xlfn.IFNA(INDEX(Spec_Master_List_tbl[USEPA_GHG_ID],MATCH(Registration_Tbl[[#This Row],[Facility_Unit_ARB_ID]],Spec_Master_List_tbl[ARB_ID],0)),""))</f>
        <v/>
      </c>
      <c r="H24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45" s="52" t="str">
        <f>IF(_xlfn.IFNA(INDEX(Spec_Master_List_tbl[CEC_RPS_ID],MATCH(Registration_Tbl[[#This Row],[Facility_Unit_ARB_ID]],Spec_Master_List_tbl[ARB_ID],0)),"")=0,"",_xlfn.IFNA(INDEX(Spec_Master_List_tbl[CEC_RPS_ID],MATCH(Registration_Tbl[[#This Row],[Facility_Unit_ARB_ID]],Spec_Master_List_tbl[ARB_ID],0)),""))</f>
        <v/>
      </c>
      <c r="J245" s="83"/>
      <c r="K245" s="56"/>
      <c r="L245" s="57"/>
      <c r="M24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45" s="63"/>
      <c r="O245" s="59"/>
      <c r="P245" s="57"/>
      <c r="Q245" s="57"/>
      <c r="R245" s="58"/>
      <c r="S24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45" s="70"/>
      <c r="U245" s="70"/>
      <c r="V245" s="70"/>
      <c r="W245" s="56"/>
      <c r="X245" s="57"/>
      <c r="Y245" s="57"/>
      <c r="Z245" s="56"/>
      <c r="AA245" s="57"/>
      <c r="AB245" s="56"/>
      <c r="AC245" s="57"/>
    </row>
    <row r="246" spans="1:29" ht="16" thickBot="1" x14ac:dyDescent="0.4">
      <c r="A246" s="50" t="str">
        <f>IF(ISBLANK(Registration_Tbl[[#This Row],[Facility_Unit_Name]]),"",'EPE Information'!$C$9)</f>
        <v/>
      </c>
      <c r="B246" s="51"/>
      <c r="C246" s="71" t="str">
        <f>_xlfn.IFNA(INDEX(Spec_Master_List_tbl[ARB_ID],MATCH(Registration_Tbl[[#This Row],[Facility_Unit_Name]],Spec_Master_List_tbl[Specified_Import_Name],0)),"")</f>
        <v/>
      </c>
      <c r="D246" s="52" t="str">
        <f>IF(_xlfn.IFNA(INDEX(Spec_Master_List_tbl[Primary Fuel],MATCH(Registration_Tbl[[#This Row],[Facility_Unit_ARB_ID]],Spec_Master_List_tbl[ARB_ID],0)),"")=0,"",_xlfn.IFNA(INDEX(Spec_Master_List_tbl[Primary Fuel],MATCH(Registration_Tbl[[#This Row],[Facility_Unit_ARB_ID]],Spec_Master_List_tbl[ARB_ID],0)),""))</f>
        <v/>
      </c>
      <c r="E246" s="84" t="str">
        <f>IF(_xlfn.IFNA(INDEX(Spec_Master_List_tbl[Cogen],MATCH(Registration_Tbl[[#This Row],[Facility_Unit_ARB_ID]],Spec_Master_List_tbl[ARB_ID],0)),"")=0,"",_xlfn.IFNA(INDEX(Spec_Master_List_tbl[Cogen],MATCH(Registration_Tbl[[#This Row],[Facility_Unit_ARB_ID]],Spec_Master_List_tbl[ARB_ID],0)),""))</f>
        <v/>
      </c>
      <c r="F246" s="72"/>
      <c r="G246" s="52" t="str">
        <f>IF(_xlfn.IFNA(INDEX(Spec_Master_List_tbl[USEPA_GHG_ID],MATCH(Registration_Tbl[[#This Row],[Facility_Unit_ARB_ID]],Spec_Master_List_tbl[ARB_ID],0)),"")=0,"",_xlfn.IFNA(INDEX(Spec_Master_List_tbl[USEPA_GHG_ID],MATCH(Registration_Tbl[[#This Row],[Facility_Unit_ARB_ID]],Spec_Master_List_tbl[ARB_ID],0)),""))</f>
        <v/>
      </c>
      <c r="H24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46" s="52" t="str">
        <f>IF(_xlfn.IFNA(INDEX(Spec_Master_List_tbl[CEC_RPS_ID],MATCH(Registration_Tbl[[#This Row],[Facility_Unit_ARB_ID]],Spec_Master_List_tbl[ARB_ID],0)),"")=0,"",_xlfn.IFNA(INDEX(Spec_Master_List_tbl[CEC_RPS_ID],MATCH(Registration_Tbl[[#This Row],[Facility_Unit_ARB_ID]],Spec_Master_List_tbl[ARB_ID],0)),""))</f>
        <v/>
      </c>
      <c r="J246" s="83"/>
      <c r="K246" s="56"/>
      <c r="L246" s="57"/>
      <c r="M24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46" s="63"/>
      <c r="O246" s="59"/>
      <c r="P246" s="57"/>
      <c r="Q246" s="57"/>
      <c r="R246" s="58"/>
      <c r="S24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46" s="70"/>
      <c r="U246" s="70"/>
      <c r="V246" s="70"/>
      <c r="W246" s="56"/>
      <c r="X246" s="57"/>
      <c r="Y246" s="57"/>
      <c r="Z246" s="56"/>
      <c r="AA246" s="57"/>
      <c r="AB246" s="56"/>
      <c r="AC246" s="57"/>
    </row>
    <row r="247" spans="1:29" ht="16" thickBot="1" x14ac:dyDescent="0.4">
      <c r="A247" s="50" t="str">
        <f>IF(ISBLANK(Registration_Tbl[[#This Row],[Facility_Unit_Name]]),"",'EPE Information'!$C$9)</f>
        <v/>
      </c>
      <c r="B247" s="51"/>
      <c r="C247" s="71" t="str">
        <f>_xlfn.IFNA(INDEX(Spec_Master_List_tbl[ARB_ID],MATCH(Registration_Tbl[[#This Row],[Facility_Unit_Name]],Spec_Master_List_tbl[Specified_Import_Name],0)),"")</f>
        <v/>
      </c>
      <c r="D247" s="52" t="str">
        <f>IF(_xlfn.IFNA(INDEX(Spec_Master_List_tbl[Primary Fuel],MATCH(Registration_Tbl[[#This Row],[Facility_Unit_ARB_ID]],Spec_Master_List_tbl[ARB_ID],0)),"")=0,"",_xlfn.IFNA(INDEX(Spec_Master_List_tbl[Primary Fuel],MATCH(Registration_Tbl[[#This Row],[Facility_Unit_ARB_ID]],Spec_Master_List_tbl[ARB_ID],0)),""))</f>
        <v/>
      </c>
      <c r="E247" s="84" t="str">
        <f>IF(_xlfn.IFNA(INDEX(Spec_Master_List_tbl[Cogen],MATCH(Registration_Tbl[[#This Row],[Facility_Unit_ARB_ID]],Spec_Master_List_tbl[ARB_ID],0)),"")=0,"",_xlfn.IFNA(INDEX(Spec_Master_List_tbl[Cogen],MATCH(Registration_Tbl[[#This Row],[Facility_Unit_ARB_ID]],Spec_Master_List_tbl[ARB_ID],0)),""))</f>
        <v/>
      </c>
      <c r="F247" s="72"/>
      <c r="G247" s="52" t="str">
        <f>IF(_xlfn.IFNA(INDEX(Spec_Master_List_tbl[USEPA_GHG_ID],MATCH(Registration_Tbl[[#This Row],[Facility_Unit_ARB_ID]],Spec_Master_List_tbl[ARB_ID],0)),"")=0,"",_xlfn.IFNA(INDEX(Spec_Master_List_tbl[USEPA_GHG_ID],MATCH(Registration_Tbl[[#This Row],[Facility_Unit_ARB_ID]],Spec_Master_List_tbl[ARB_ID],0)),""))</f>
        <v/>
      </c>
      <c r="H24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47" s="52" t="str">
        <f>IF(_xlfn.IFNA(INDEX(Spec_Master_List_tbl[CEC_RPS_ID],MATCH(Registration_Tbl[[#This Row],[Facility_Unit_ARB_ID]],Spec_Master_List_tbl[ARB_ID],0)),"")=0,"",_xlfn.IFNA(INDEX(Spec_Master_List_tbl[CEC_RPS_ID],MATCH(Registration_Tbl[[#This Row],[Facility_Unit_ARB_ID]],Spec_Master_List_tbl[ARB_ID],0)),""))</f>
        <v/>
      </c>
      <c r="J247" s="83"/>
      <c r="K247" s="56"/>
      <c r="L247" s="57"/>
      <c r="M24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47" s="63"/>
      <c r="O247" s="59"/>
      <c r="P247" s="57"/>
      <c r="Q247" s="57"/>
      <c r="R247" s="58"/>
      <c r="S24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47" s="70"/>
      <c r="U247" s="70"/>
      <c r="V247" s="70"/>
      <c r="W247" s="56"/>
      <c r="X247" s="57"/>
      <c r="Y247" s="57"/>
      <c r="Z247" s="56"/>
      <c r="AA247" s="57"/>
      <c r="AB247" s="56"/>
      <c r="AC247" s="57"/>
    </row>
    <row r="248" spans="1:29" ht="16" thickBot="1" x14ac:dyDescent="0.4">
      <c r="A248" s="50" t="str">
        <f>IF(ISBLANK(Registration_Tbl[[#This Row],[Facility_Unit_Name]]),"",'EPE Information'!$C$9)</f>
        <v/>
      </c>
      <c r="B248" s="51"/>
      <c r="C248" s="71" t="str">
        <f>_xlfn.IFNA(INDEX(Spec_Master_List_tbl[ARB_ID],MATCH(Registration_Tbl[[#This Row],[Facility_Unit_Name]],Spec_Master_List_tbl[Specified_Import_Name],0)),"")</f>
        <v/>
      </c>
      <c r="D248" s="52" t="str">
        <f>IF(_xlfn.IFNA(INDEX(Spec_Master_List_tbl[Primary Fuel],MATCH(Registration_Tbl[[#This Row],[Facility_Unit_ARB_ID]],Spec_Master_List_tbl[ARB_ID],0)),"")=0,"",_xlfn.IFNA(INDEX(Spec_Master_List_tbl[Primary Fuel],MATCH(Registration_Tbl[[#This Row],[Facility_Unit_ARB_ID]],Spec_Master_List_tbl[ARB_ID],0)),""))</f>
        <v/>
      </c>
      <c r="E248" s="84" t="str">
        <f>IF(_xlfn.IFNA(INDEX(Spec_Master_List_tbl[Cogen],MATCH(Registration_Tbl[[#This Row],[Facility_Unit_ARB_ID]],Spec_Master_List_tbl[ARB_ID],0)),"")=0,"",_xlfn.IFNA(INDEX(Spec_Master_List_tbl[Cogen],MATCH(Registration_Tbl[[#This Row],[Facility_Unit_ARB_ID]],Spec_Master_List_tbl[ARB_ID],0)),""))</f>
        <v/>
      </c>
      <c r="F248" s="72"/>
      <c r="G248" s="52" t="str">
        <f>IF(_xlfn.IFNA(INDEX(Spec_Master_List_tbl[USEPA_GHG_ID],MATCH(Registration_Tbl[[#This Row],[Facility_Unit_ARB_ID]],Spec_Master_List_tbl[ARB_ID],0)),"")=0,"",_xlfn.IFNA(INDEX(Spec_Master_List_tbl[USEPA_GHG_ID],MATCH(Registration_Tbl[[#This Row],[Facility_Unit_ARB_ID]],Spec_Master_List_tbl[ARB_ID],0)),""))</f>
        <v/>
      </c>
      <c r="H24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48" s="52" t="str">
        <f>IF(_xlfn.IFNA(INDEX(Spec_Master_List_tbl[CEC_RPS_ID],MATCH(Registration_Tbl[[#This Row],[Facility_Unit_ARB_ID]],Spec_Master_List_tbl[ARB_ID],0)),"")=0,"",_xlfn.IFNA(INDEX(Spec_Master_List_tbl[CEC_RPS_ID],MATCH(Registration_Tbl[[#This Row],[Facility_Unit_ARB_ID]],Spec_Master_List_tbl[ARB_ID],0)),""))</f>
        <v/>
      </c>
      <c r="J248" s="83"/>
      <c r="K248" s="56"/>
      <c r="L248" s="57"/>
      <c r="M24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48" s="63"/>
      <c r="O248" s="59"/>
      <c r="P248" s="57"/>
      <c r="Q248" s="57"/>
      <c r="R248" s="58"/>
      <c r="S24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48" s="70"/>
      <c r="U248" s="70"/>
      <c r="V248" s="70"/>
      <c r="W248" s="56"/>
      <c r="X248" s="57"/>
      <c r="Y248" s="57"/>
      <c r="Z248" s="56"/>
      <c r="AA248" s="57"/>
      <c r="AB248" s="56"/>
      <c r="AC248" s="57"/>
    </row>
    <row r="249" spans="1:29" ht="16" thickBot="1" x14ac:dyDescent="0.4">
      <c r="A249" s="50" t="str">
        <f>IF(ISBLANK(Registration_Tbl[[#This Row],[Facility_Unit_Name]]),"",'EPE Information'!$C$9)</f>
        <v/>
      </c>
      <c r="B249" s="51"/>
      <c r="C249" s="71" t="str">
        <f>_xlfn.IFNA(INDEX(Spec_Master_List_tbl[ARB_ID],MATCH(Registration_Tbl[[#This Row],[Facility_Unit_Name]],Spec_Master_List_tbl[Specified_Import_Name],0)),"")</f>
        <v/>
      </c>
      <c r="D249" s="52" t="str">
        <f>IF(_xlfn.IFNA(INDEX(Spec_Master_List_tbl[Primary Fuel],MATCH(Registration_Tbl[[#This Row],[Facility_Unit_ARB_ID]],Spec_Master_List_tbl[ARB_ID],0)),"")=0,"",_xlfn.IFNA(INDEX(Spec_Master_List_tbl[Primary Fuel],MATCH(Registration_Tbl[[#This Row],[Facility_Unit_ARB_ID]],Spec_Master_List_tbl[ARB_ID],0)),""))</f>
        <v/>
      </c>
      <c r="E249" s="84" t="str">
        <f>IF(_xlfn.IFNA(INDEX(Spec_Master_List_tbl[Cogen],MATCH(Registration_Tbl[[#This Row],[Facility_Unit_ARB_ID]],Spec_Master_List_tbl[ARB_ID],0)),"")=0,"",_xlfn.IFNA(INDEX(Spec_Master_List_tbl[Cogen],MATCH(Registration_Tbl[[#This Row],[Facility_Unit_ARB_ID]],Spec_Master_List_tbl[ARB_ID],0)),""))</f>
        <v/>
      </c>
      <c r="F249" s="72"/>
      <c r="G249" s="52" t="str">
        <f>IF(_xlfn.IFNA(INDEX(Spec_Master_List_tbl[USEPA_GHG_ID],MATCH(Registration_Tbl[[#This Row],[Facility_Unit_ARB_ID]],Spec_Master_List_tbl[ARB_ID],0)),"")=0,"",_xlfn.IFNA(INDEX(Spec_Master_List_tbl[USEPA_GHG_ID],MATCH(Registration_Tbl[[#This Row],[Facility_Unit_ARB_ID]],Spec_Master_List_tbl[ARB_ID],0)),""))</f>
        <v/>
      </c>
      <c r="H24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49" s="52" t="str">
        <f>IF(_xlfn.IFNA(INDEX(Spec_Master_List_tbl[CEC_RPS_ID],MATCH(Registration_Tbl[[#This Row],[Facility_Unit_ARB_ID]],Spec_Master_List_tbl[ARB_ID],0)),"")=0,"",_xlfn.IFNA(INDEX(Spec_Master_List_tbl[CEC_RPS_ID],MATCH(Registration_Tbl[[#This Row],[Facility_Unit_ARB_ID]],Spec_Master_List_tbl[ARB_ID],0)),""))</f>
        <v/>
      </c>
      <c r="J249" s="83"/>
      <c r="K249" s="56"/>
      <c r="L249" s="57"/>
      <c r="M24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49" s="63"/>
      <c r="O249" s="59"/>
      <c r="P249" s="57"/>
      <c r="Q249" s="57"/>
      <c r="R249" s="58"/>
      <c r="S24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49" s="70"/>
      <c r="U249" s="70"/>
      <c r="V249" s="70"/>
      <c r="W249" s="56"/>
      <c r="X249" s="57"/>
      <c r="Y249" s="57"/>
      <c r="Z249" s="56"/>
      <c r="AA249" s="57"/>
      <c r="AB249" s="56"/>
      <c r="AC249" s="57"/>
    </row>
    <row r="250" spans="1:29" ht="16" thickBot="1" x14ac:dyDescent="0.4">
      <c r="A250" s="50" t="str">
        <f>IF(ISBLANK(Registration_Tbl[[#This Row],[Facility_Unit_Name]]),"",'EPE Information'!$C$9)</f>
        <v/>
      </c>
      <c r="B250" s="51"/>
      <c r="C250" s="71" t="str">
        <f>_xlfn.IFNA(INDEX(Spec_Master_List_tbl[ARB_ID],MATCH(Registration_Tbl[[#This Row],[Facility_Unit_Name]],Spec_Master_List_tbl[Specified_Import_Name],0)),"")</f>
        <v/>
      </c>
      <c r="D250" s="52" t="str">
        <f>IF(_xlfn.IFNA(INDEX(Spec_Master_List_tbl[Primary Fuel],MATCH(Registration_Tbl[[#This Row],[Facility_Unit_ARB_ID]],Spec_Master_List_tbl[ARB_ID],0)),"")=0,"",_xlfn.IFNA(INDEX(Spec_Master_List_tbl[Primary Fuel],MATCH(Registration_Tbl[[#This Row],[Facility_Unit_ARB_ID]],Spec_Master_List_tbl[ARB_ID],0)),""))</f>
        <v/>
      </c>
      <c r="E250" s="84" t="str">
        <f>IF(_xlfn.IFNA(INDEX(Spec_Master_List_tbl[Cogen],MATCH(Registration_Tbl[[#This Row],[Facility_Unit_ARB_ID]],Spec_Master_List_tbl[ARB_ID],0)),"")=0,"",_xlfn.IFNA(INDEX(Spec_Master_List_tbl[Cogen],MATCH(Registration_Tbl[[#This Row],[Facility_Unit_ARB_ID]],Spec_Master_List_tbl[ARB_ID],0)),""))</f>
        <v/>
      </c>
      <c r="F250" s="72"/>
      <c r="G250" s="52" t="str">
        <f>IF(_xlfn.IFNA(INDEX(Spec_Master_List_tbl[USEPA_GHG_ID],MATCH(Registration_Tbl[[#This Row],[Facility_Unit_ARB_ID]],Spec_Master_List_tbl[ARB_ID],0)),"")=0,"",_xlfn.IFNA(INDEX(Spec_Master_List_tbl[USEPA_GHG_ID],MATCH(Registration_Tbl[[#This Row],[Facility_Unit_ARB_ID]],Spec_Master_List_tbl[ARB_ID],0)),""))</f>
        <v/>
      </c>
      <c r="H25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50" s="52" t="str">
        <f>IF(_xlfn.IFNA(INDEX(Spec_Master_List_tbl[CEC_RPS_ID],MATCH(Registration_Tbl[[#This Row],[Facility_Unit_ARB_ID]],Spec_Master_List_tbl[ARB_ID],0)),"")=0,"",_xlfn.IFNA(INDEX(Spec_Master_List_tbl[CEC_RPS_ID],MATCH(Registration_Tbl[[#This Row],[Facility_Unit_ARB_ID]],Spec_Master_List_tbl[ARB_ID],0)),""))</f>
        <v/>
      </c>
      <c r="J250" s="83"/>
      <c r="K250" s="56"/>
      <c r="L250" s="57"/>
      <c r="M25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50" s="63"/>
      <c r="O250" s="59"/>
      <c r="P250" s="57"/>
      <c r="Q250" s="57"/>
      <c r="R250" s="58"/>
      <c r="S25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50" s="70"/>
      <c r="U250" s="70"/>
      <c r="V250" s="70"/>
      <c r="W250" s="56"/>
      <c r="X250" s="57"/>
      <c r="Y250" s="57"/>
      <c r="Z250" s="56"/>
      <c r="AA250" s="57"/>
      <c r="AB250" s="56"/>
      <c r="AC250" s="57"/>
    </row>
    <row r="251" spans="1:29" ht="16" thickBot="1" x14ac:dyDescent="0.4">
      <c r="A251" s="50" t="str">
        <f>IF(ISBLANK(Registration_Tbl[[#This Row],[Facility_Unit_Name]]),"",'EPE Information'!$C$9)</f>
        <v/>
      </c>
      <c r="B251" s="51"/>
      <c r="C251" s="71" t="str">
        <f>_xlfn.IFNA(INDEX(Spec_Master_List_tbl[ARB_ID],MATCH(Registration_Tbl[[#This Row],[Facility_Unit_Name]],Spec_Master_List_tbl[Specified_Import_Name],0)),"")</f>
        <v/>
      </c>
      <c r="D251" s="52" t="str">
        <f>IF(_xlfn.IFNA(INDEX(Spec_Master_List_tbl[Primary Fuel],MATCH(Registration_Tbl[[#This Row],[Facility_Unit_ARB_ID]],Spec_Master_List_tbl[ARB_ID],0)),"")=0,"",_xlfn.IFNA(INDEX(Spec_Master_List_tbl[Primary Fuel],MATCH(Registration_Tbl[[#This Row],[Facility_Unit_ARB_ID]],Spec_Master_List_tbl[ARB_ID],0)),""))</f>
        <v/>
      </c>
      <c r="E251" s="84" t="str">
        <f>IF(_xlfn.IFNA(INDEX(Spec_Master_List_tbl[Cogen],MATCH(Registration_Tbl[[#This Row],[Facility_Unit_ARB_ID]],Spec_Master_List_tbl[ARB_ID],0)),"")=0,"",_xlfn.IFNA(INDEX(Spec_Master_List_tbl[Cogen],MATCH(Registration_Tbl[[#This Row],[Facility_Unit_ARB_ID]],Spec_Master_List_tbl[ARB_ID],0)),""))</f>
        <v/>
      </c>
      <c r="F251" s="72"/>
      <c r="G251" s="52" t="str">
        <f>IF(_xlfn.IFNA(INDEX(Spec_Master_List_tbl[USEPA_GHG_ID],MATCH(Registration_Tbl[[#This Row],[Facility_Unit_ARB_ID]],Spec_Master_List_tbl[ARB_ID],0)),"")=0,"",_xlfn.IFNA(INDEX(Spec_Master_List_tbl[USEPA_GHG_ID],MATCH(Registration_Tbl[[#This Row],[Facility_Unit_ARB_ID]],Spec_Master_List_tbl[ARB_ID],0)),""))</f>
        <v/>
      </c>
      <c r="H25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51" s="52" t="str">
        <f>IF(_xlfn.IFNA(INDEX(Spec_Master_List_tbl[CEC_RPS_ID],MATCH(Registration_Tbl[[#This Row],[Facility_Unit_ARB_ID]],Spec_Master_List_tbl[ARB_ID],0)),"")=0,"",_xlfn.IFNA(INDEX(Spec_Master_List_tbl[CEC_RPS_ID],MATCH(Registration_Tbl[[#This Row],[Facility_Unit_ARB_ID]],Spec_Master_List_tbl[ARB_ID],0)),""))</f>
        <v/>
      </c>
      <c r="J251" s="83"/>
      <c r="K251" s="56"/>
      <c r="L251" s="57"/>
      <c r="M25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51" s="63"/>
      <c r="O251" s="59"/>
      <c r="P251" s="57"/>
      <c r="Q251" s="57"/>
      <c r="R251" s="58"/>
      <c r="S25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51" s="70"/>
      <c r="U251" s="70"/>
      <c r="V251" s="70"/>
      <c r="W251" s="56"/>
      <c r="X251" s="57"/>
      <c r="Y251" s="57"/>
      <c r="Z251" s="56"/>
      <c r="AA251" s="57"/>
      <c r="AB251" s="56"/>
      <c r="AC251" s="57"/>
    </row>
    <row r="252" spans="1:29" ht="16" thickBot="1" x14ac:dyDescent="0.4">
      <c r="A252" s="50" t="str">
        <f>IF(ISBLANK(Registration_Tbl[[#This Row],[Facility_Unit_Name]]),"",'EPE Information'!$C$9)</f>
        <v/>
      </c>
      <c r="B252" s="51"/>
      <c r="C252" s="71" t="str">
        <f>_xlfn.IFNA(INDEX(Spec_Master_List_tbl[ARB_ID],MATCH(Registration_Tbl[[#This Row],[Facility_Unit_Name]],Spec_Master_List_tbl[Specified_Import_Name],0)),"")</f>
        <v/>
      </c>
      <c r="D252" s="52" t="str">
        <f>IF(_xlfn.IFNA(INDEX(Spec_Master_List_tbl[Primary Fuel],MATCH(Registration_Tbl[[#This Row],[Facility_Unit_ARB_ID]],Spec_Master_List_tbl[ARB_ID],0)),"")=0,"",_xlfn.IFNA(INDEX(Spec_Master_List_tbl[Primary Fuel],MATCH(Registration_Tbl[[#This Row],[Facility_Unit_ARB_ID]],Spec_Master_List_tbl[ARB_ID],0)),""))</f>
        <v/>
      </c>
      <c r="E252" s="84" t="str">
        <f>IF(_xlfn.IFNA(INDEX(Spec_Master_List_tbl[Cogen],MATCH(Registration_Tbl[[#This Row],[Facility_Unit_ARB_ID]],Spec_Master_List_tbl[ARB_ID],0)),"")=0,"",_xlfn.IFNA(INDEX(Spec_Master_List_tbl[Cogen],MATCH(Registration_Tbl[[#This Row],[Facility_Unit_ARB_ID]],Spec_Master_List_tbl[ARB_ID],0)),""))</f>
        <v/>
      </c>
      <c r="F252" s="72"/>
      <c r="G252" s="52" t="str">
        <f>IF(_xlfn.IFNA(INDEX(Spec_Master_List_tbl[USEPA_GHG_ID],MATCH(Registration_Tbl[[#This Row],[Facility_Unit_ARB_ID]],Spec_Master_List_tbl[ARB_ID],0)),"")=0,"",_xlfn.IFNA(INDEX(Spec_Master_List_tbl[USEPA_GHG_ID],MATCH(Registration_Tbl[[#This Row],[Facility_Unit_ARB_ID]],Spec_Master_List_tbl[ARB_ID],0)),""))</f>
        <v/>
      </c>
      <c r="H25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52" s="52" t="str">
        <f>IF(_xlfn.IFNA(INDEX(Spec_Master_List_tbl[CEC_RPS_ID],MATCH(Registration_Tbl[[#This Row],[Facility_Unit_ARB_ID]],Spec_Master_List_tbl[ARB_ID],0)),"")=0,"",_xlfn.IFNA(INDEX(Spec_Master_List_tbl[CEC_RPS_ID],MATCH(Registration_Tbl[[#This Row],[Facility_Unit_ARB_ID]],Spec_Master_List_tbl[ARB_ID],0)),""))</f>
        <v/>
      </c>
      <c r="J252" s="83"/>
      <c r="K252" s="56"/>
      <c r="L252" s="57"/>
      <c r="M25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52" s="63"/>
      <c r="O252" s="59"/>
      <c r="P252" s="57"/>
      <c r="Q252" s="57"/>
      <c r="R252" s="58"/>
      <c r="S25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52" s="70"/>
      <c r="U252" s="70"/>
      <c r="V252" s="70"/>
      <c r="W252" s="56"/>
      <c r="X252" s="57"/>
      <c r="Y252" s="57"/>
      <c r="Z252" s="56"/>
      <c r="AA252" s="57"/>
      <c r="AB252" s="56"/>
      <c r="AC252" s="57"/>
    </row>
    <row r="253" spans="1:29" ht="16" thickBot="1" x14ac:dyDescent="0.4">
      <c r="A253" s="50" t="str">
        <f>IF(ISBLANK(Registration_Tbl[[#This Row],[Facility_Unit_Name]]),"",'EPE Information'!$C$9)</f>
        <v/>
      </c>
      <c r="B253" s="51"/>
      <c r="C253" s="71" t="str">
        <f>_xlfn.IFNA(INDEX(Spec_Master_List_tbl[ARB_ID],MATCH(Registration_Tbl[[#This Row],[Facility_Unit_Name]],Spec_Master_List_tbl[Specified_Import_Name],0)),"")</f>
        <v/>
      </c>
      <c r="D253" s="52" t="str">
        <f>IF(_xlfn.IFNA(INDEX(Spec_Master_List_tbl[Primary Fuel],MATCH(Registration_Tbl[[#This Row],[Facility_Unit_ARB_ID]],Spec_Master_List_tbl[ARB_ID],0)),"")=0,"",_xlfn.IFNA(INDEX(Spec_Master_List_tbl[Primary Fuel],MATCH(Registration_Tbl[[#This Row],[Facility_Unit_ARB_ID]],Spec_Master_List_tbl[ARB_ID],0)),""))</f>
        <v/>
      </c>
      <c r="E253" s="84" t="str">
        <f>IF(_xlfn.IFNA(INDEX(Spec_Master_List_tbl[Cogen],MATCH(Registration_Tbl[[#This Row],[Facility_Unit_ARB_ID]],Spec_Master_List_tbl[ARB_ID],0)),"")=0,"",_xlfn.IFNA(INDEX(Spec_Master_List_tbl[Cogen],MATCH(Registration_Tbl[[#This Row],[Facility_Unit_ARB_ID]],Spec_Master_List_tbl[ARB_ID],0)),""))</f>
        <v/>
      </c>
      <c r="F253" s="72"/>
      <c r="G253" s="52" t="str">
        <f>IF(_xlfn.IFNA(INDEX(Spec_Master_List_tbl[USEPA_GHG_ID],MATCH(Registration_Tbl[[#This Row],[Facility_Unit_ARB_ID]],Spec_Master_List_tbl[ARB_ID],0)),"")=0,"",_xlfn.IFNA(INDEX(Spec_Master_List_tbl[USEPA_GHG_ID],MATCH(Registration_Tbl[[#This Row],[Facility_Unit_ARB_ID]],Spec_Master_List_tbl[ARB_ID],0)),""))</f>
        <v/>
      </c>
      <c r="H25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53" s="52" t="str">
        <f>IF(_xlfn.IFNA(INDEX(Spec_Master_List_tbl[CEC_RPS_ID],MATCH(Registration_Tbl[[#This Row],[Facility_Unit_ARB_ID]],Spec_Master_List_tbl[ARB_ID],0)),"")=0,"",_xlfn.IFNA(INDEX(Spec_Master_List_tbl[CEC_RPS_ID],MATCH(Registration_Tbl[[#This Row],[Facility_Unit_ARB_ID]],Spec_Master_List_tbl[ARB_ID],0)),""))</f>
        <v/>
      </c>
      <c r="J253" s="83"/>
      <c r="K253" s="56"/>
      <c r="L253" s="57"/>
      <c r="M25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53" s="63"/>
      <c r="O253" s="59"/>
      <c r="P253" s="57"/>
      <c r="Q253" s="57"/>
      <c r="R253" s="58"/>
      <c r="S25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53" s="70"/>
      <c r="U253" s="70"/>
      <c r="V253" s="70"/>
      <c r="W253" s="56"/>
      <c r="X253" s="57"/>
      <c r="Y253" s="57"/>
      <c r="Z253" s="56"/>
      <c r="AA253" s="57"/>
      <c r="AB253" s="56"/>
      <c r="AC253" s="57"/>
    </row>
    <row r="254" spans="1:29" ht="16" thickBot="1" x14ac:dyDescent="0.4">
      <c r="A254" s="50" t="str">
        <f>IF(ISBLANK(Registration_Tbl[[#This Row],[Facility_Unit_Name]]),"",'EPE Information'!$C$9)</f>
        <v/>
      </c>
      <c r="B254" s="51"/>
      <c r="C254" s="71" t="str">
        <f>_xlfn.IFNA(INDEX(Spec_Master_List_tbl[ARB_ID],MATCH(Registration_Tbl[[#This Row],[Facility_Unit_Name]],Spec_Master_List_tbl[Specified_Import_Name],0)),"")</f>
        <v/>
      </c>
      <c r="D254" s="52" t="str">
        <f>IF(_xlfn.IFNA(INDEX(Spec_Master_List_tbl[Primary Fuel],MATCH(Registration_Tbl[[#This Row],[Facility_Unit_ARB_ID]],Spec_Master_List_tbl[ARB_ID],0)),"")=0,"",_xlfn.IFNA(INDEX(Spec_Master_List_tbl[Primary Fuel],MATCH(Registration_Tbl[[#This Row],[Facility_Unit_ARB_ID]],Spec_Master_List_tbl[ARB_ID],0)),""))</f>
        <v/>
      </c>
      <c r="E254" s="84" t="str">
        <f>IF(_xlfn.IFNA(INDEX(Spec_Master_List_tbl[Cogen],MATCH(Registration_Tbl[[#This Row],[Facility_Unit_ARB_ID]],Spec_Master_List_tbl[ARB_ID],0)),"")=0,"",_xlfn.IFNA(INDEX(Spec_Master_List_tbl[Cogen],MATCH(Registration_Tbl[[#This Row],[Facility_Unit_ARB_ID]],Spec_Master_List_tbl[ARB_ID],0)),""))</f>
        <v/>
      </c>
      <c r="F254" s="72"/>
      <c r="G254" s="52" t="str">
        <f>IF(_xlfn.IFNA(INDEX(Spec_Master_List_tbl[USEPA_GHG_ID],MATCH(Registration_Tbl[[#This Row],[Facility_Unit_ARB_ID]],Spec_Master_List_tbl[ARB_ID],0)),"")=0,"",_xlfn.IFNA(INDEX(Spec_Master_List_tbl[USEPA_GHG_ID],MATCH(Registration_Tbl[[#This Row],[Facility_Unit_ARB_ID]],Spec_Master_List_tbl[ARB_ID],0)),""))</f>
        <v/>
      </c>
      <c r="H25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54" s="52" t="str">
        <f>IF(_xlfn.IFNA(INDEX(Spec_Master_List_tbl[CEC_RPS_ID],MATCH(Registration_Tbl[[#This Row],[Facility_Unit_ARB_ID]],Spec_Master_List_tbl[ARB_ID],0)),"")=0,"",_xlfn.IFNA(INDEX(Spec_Master_List_tbl[CEC_RPS_ID],MATCH(Registration_Tbl[[#This Row],[Facility_Unit_ARB_ID]],Spec_Master_List_tbl[ARB_ID],0)),""))</f>
        <v/>
      </c>
      <c r="J254" s="83"/>
      <c r="K254" s="56"/>
      <c r="L254" s="57"/>
      <c r="M25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54" s="63"/>
      <c r="O254" s="59"/>
      <c r="P254" s="57"/>
      <c r="Q254" s="57"/>
      <c r="R254" s="58"/>
      <c r="S25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54" s="70"/>
      <c r="U254" s="70"/>
      <c r="V254" s="70"/>
      <c r="W254" s="56"/>
      <c r="X254" s="57"/>
      <c r="Y254" s="57"/>
      <c r="Z254" s="56"/>
      <c r="AA254" s="57"/>
      <c r="AB254" s="56"/>
      <c r="AC254" s="57"/>
    </row>
    <row r="255" spans="1:29" ht="16" thickBot="1" x14ac:dyDescent="0.4">
      <c r="A255" s="50" t="str">
        <f>IF(ISBLANK(Registration_Tbl[[#This Row],[Facility_Unit_Name]]),"",'EPE Information'!$C$9)</f>
        <v/>
      </c>
      <c r="B255" s="51"/>
      <c r="C255" s="71" t="str">
        <f>_xlfn.IFNA(INDEX(Spec_Master_List_tbl[ARB_ID],MATCH(Registration_Tbl[[#This Row],[Facility_Unit_Name]],Spec_Master_List_tbl[Specified_Import_Name],0)),"")</f>
        <v/>
      </c>
      <c r="D255" s="52" t="str">
        <f>IF(_xlfn.IFNA(INDEX(Spec_Master_List_tbl[Primary Fuel],MATCH(Registration_Tbl[[#This Row],[Facility_Unit_ARB_ID]],Spec_Master_List_tbl[ARB_ID],0)),"")=0,"",_xlfn.IFNA(INDEX(Spec_Master_List_tbl[Primary Fuel],MATCH(Registration_Tbl[[#This Row],[Facility_Unit_ARB_ID]],Spec_Master_List_tbl[ARB_ID],0)),""))</f>
        <v/>
      </c>
      <c r="E255" s="84" t="str">
        <f>IF(_xlfn.IFNA(INDEX(Spec_Master_List_tbl[Cogen],MATCH(Registration_Tbl[[#This Row],[Facility_Unit_ARB_ID]],Spec_Master_List_tbl[ARB_ID],0)),"")=0,"",_xlfn.IFNA(INDEX(Spec_Master_List_tbl[Cogen],MATCH(Registration_Tbl[[#This Row],[Facility_Unit_ARB_ID]],Spec_Master_List_tbl[ARB_ID],0)),""))</f>
        <v/>
      </c>
      <c r="F255" s="72"/>
      <c r="G255" s="52" t="str">
        <f>IF(_xlfn.IFNA(INDEX(Spec_Master_List_tbl[USEPA_GHG_ID],MATCH(Registration_Tbl[[#This Row],[Facility_Unit_ARB_ID]],Spec_Master_List_tbl[ARB_ID],0)),"")=0,"",_xlfn.IFNA(INDEX(Spec_Master_List_tbl[USEPA_GHG_ID],MATCH(Registration_Tbl[[#This Row],[Facility_Unit_ARB_ID]],Spec_Master_List_tbl[ARB_ID],0)),""))</f>
        <v/>
      </c>
      <c r="H25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55" s="52" t="str">
        <f>IF(_xlfn.IFNA(INDEX(Spec_Master_List_tbl[CEC_RPS_ID],MATCH(Registration_Tbl[[#This Row],[Facility_Unit_ARB_ID]],Spec_Master_List_tbl[ARB_ID],0)),"")=0,"",_xlfn.IFNA(INDEX(Spec_Master_List_tbl[CEC_RPS_ID],MATCH(Registration_Tbl[[#This Row],[Facility_Unit_ARB_ID]],Spec_Master_List_tbl[ARB_ID],0)),""))</f>
        <v/>
      </c>
      <c r="J255" s="83"/>
      <c r="K255" s="56"/>
      <c r="L255" s="57"/>
      <c r="M25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55" s="63"/>
      <c r="O255" s="59"/>
      <c r="P255" s="57"/>
      <c r="Q255" s="57"/>
      <c r="R255" s="58"/>
      <c r="S25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55" s="70"/>
      <c r="U255" s="70"/>
      <c r="V255" s="70"/>
      <c r="W255" s="56"/>
      <c r="X255" s="57"/>
      <c r="Y255" s="57"/>
      <c r="Z255" s="56"/>
      <c r="AA255" s="57"/>
      <c r="AB255" s="56"/>
      <c r="AC255" s="57"/>
    </row>
    <row r="256" spans="1:29" ht="16" thickBot="1" x14ac:dyDescent="0.4">
      <c r="A256" s="50" t="str">
        <f>IF(ISBLANK(Registration_Tbl[[#This Row],[Facility_Unit_Name]]),"",'EPE Information'!$C$9)</f>
        <v/>
      </c>
      <c r="B256" s="51"/>
      <c r="C256" s="71" t="str">
        <f>_xlfn.IFNA(INDEX(Spec_Master_List_tbl[ARB_ID],MATCH(Registration_Tbl[[#This Row],[Facility_Unit_Name]],Spec_Master_List_tbl[Specified_Import_Name],0)),"")</f>
        <v/>
      </c>
      <c r="D256" s="52" t="str">
        <f>IF(_xlfn.IFNA(INDEX(Spec_Master_List_tbl[Primary Fuel],MATCH(Registration_Tbl[[#This Row],[Facility_Unit_ARB_ID]],Spec_Master_List_tbl[ARB_ID],0)),"")=0,"",_xlfn.IFNA(INDEX(Spec_Master_List_tbl[Primary Fuel],MATCH(Registration_Tbl[[#This Row],[Facility_Unit_ARB_ID]],Spec_Master_List_tbl[ARB_ID],0)),""))</f>
        <v/>
      </c>
      <c r="E256" s="84" t="str">
        <f>IF(_xlfn.IFNA(INDEX(Spec_Master_List_tbl[Cogen],MATCH(Registration_Tbl[[#This Row],[Facility_Unit_ARB_ID]],Spec_Master_List_tbl[ARB_ID],0)),"")=0,"",_xlfn.IFNA(INDEX(Spec_Master_List_tbl[Cogen],MATCH(Registration_Tbl[[#This Row],[Facility_Unit_ARB_ID]],Spec_Master_List_tbl[ARB_ID],0)),""))</f>
        <v/>
      </c>
      <c r="F256" s="72"/>
      <c r="G256" s="52" t="str">
        <f>IF(_xlfn.IFNA(INDEX(Spec_Master_List_tbl[USEPA_GHG_ID],MATCH(Registration_Tbl[[#This Row],[Facility_Unit_ARB_ID]],Spec_Master_List_tbl[ARB_ID],0)),"")=0,"",_xlfn.IFNA(INDEX(Spec_Master_List_tbl[USEPA_GHG_ID],MATCH(Registration_Tbl[[#This Row],[Facility_Unit_ARB_ID]],Spec_Master_List_tbl[ARB_ID],0)),""))</f>
        <v/>
      </c>
      <c r="H25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56" s="52" t="str">
        <f>IF(_xlfn.IFNA(INDEX(Spec_Master_List_tbl[CEC_RPS_ID],MATCH(Registration_Tbl[[#This Row],[Facility_Unit_ARB_ID]],Spec_Master_List_tbl[ARB_ID],0)),"")=0,"",_xlfn.IFNA(INDEX(Spec_Master_List_tbl[CEC_RPS_ID],MATCH(Registration_Tbl[[#This Row],[Facility_Unit_ARB_ID]],Spec_Master_List_tbl[ARB_ID],0)),""))</f>
        <v/>
      </c>
      <c r="J256" s="83"/>
      <c r="K256" s="56"/>
      <c r="L256" s="57"/>
      <c r="M25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56" s="63"/>
      <c r="O256" s="59"/>
      <c r="P256" s="57"/>
      <c r="Q256" s="57"/>
      <c r="R256" s="58"/>
      <c r="S25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56" s="70"/>
      <c r="U256" s="70"/>
      <c r="V256" s="70"/>
      <c r="W256" s="56"/>
      <c r="X256" s="57"/>
      <c r="Y256" s="57"/>
      <c r="Z256" s="56"/>
      <c r="AA256" s="57"/>
      <c r="AB256" s="56"/>
      <c r="AC256" s="57"/>
    </row>
    <row r="257" spans="1:29" ht="16" thickBot="1" x14ac:dyDescent="0.4">
      <c r="A257" s="50" t="str">
        <f>IF(ISBLANK(Registration_Tbl[[#This Row],[Facility_Unit_Name]]),"",'EPE Information'!$C$9)</f>
        <v/>
      </c>
      <c r="B257" s="51"/>
      <c r="C257" s="71" t="str">
        <f>_xlfn.IFNA(INDEX(Spec_Master_List_tbl[ARB_ID],MATCH(Registration_Tbl[[#This Row],[Facility_Unit_Name]],Spec_Master_List_tbl[Specified_Import_Name],0)),"")</f>
        <v/>
      </c>
      <c r="D257" s="52" t="str">
        <f>IF(_xlfn.IFNA(INDEX(Spec_Master_List_tbl[Primary Fuel],MATCH(Registration_Tbl[[#This Row],[Facility_Unit_ARB_ID]],Spec_Master_List_tbl[ARB_ID],0)),"")=0,"",_xlfn.IFNA(INDEX(Spec_Master_List_tbl[Primary Fuel],MATCH(Registration_Tbl[[#This Row],[Facility_Unit_ARB_ID]],Spec_Master_List_tbl[ARB_ID],0)),""))</f>
        <v/>
      </c>
      <c r="E257" s="84" t="str">
        <f>IF(_xlfn.IFNA(INDEX(Spec_Master_List_tbl[Cogen],MATCH(Registration_Tbl[[#This Row],[Facility_Unit_ARB_ID]],Spec_Master_List_tbl[ARB_ID],0)),"")=0,"",_xlfn.IFNA(INDEX(Spec_Master_List_tbl[Cogen],MATCH(Registration_Tbl[[#This Row],[Facility_Unit_ARB_ID]],Spec_Master_List_tbl[ARB_ID],0)),""))</f>
        <v/>
      </c>
      <c r="F257" s="72"/>
      <c r="G257" s="52" t="str">
        <f>IF(_xlfn.IFNA(INDEX(Spec_Master_List_tbl[USEPA_GHG_ID],MATCH(Registration_Tbl[[#This Row],[Facility_Unit_ARB_ID]],Spec_Master_List_tbl[ARB_ID],0)),"")=0,"",_xlfn.IFNA(INDEX(Spec_Master_List_tbl[USEPA_GHG_ID],MATCH(Registration_Tbl[[#This Row],[Facility_Unit_ARB_ID]],Spec_Master_List_tbl[ARB_ID],0)),""))</f>
        <v/>
      </c>
      <c r="H25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57" s="52" t="str">
        <f>IF(_xlfn.IFNA(INDEX(Spec_Master_List_tbl[CEC_RPS_ID],MATCH(Registration_Tbl[[#This Row],[Facility_Unit_ARB_ID]],Spec_Master_List_tbl[ARB_ID],0)),"")=0,"",_xlfn.IFNA(INDEX(Spec_Master_List_tbl[CEC_RPS_ID],MATCH(Registration_Tbl[[#This Row],[Facility_Unit_ARB_ID]],Spec_Master_List_tbl[ARB_ID],0)),""))</f>
        <v/>
      </c>
      <c r="J257" s="83"/>
      <c r="K257" s="56"/>
      <c r="L257" s="57"/>
      <c r="M25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57" s="63"/>
      <c r="O257" s="59"/>
      <c r="P257" s="57"/>
      <c r="Q257" s="57"/>
      <c r="R257" s="58"/>
      <c r="S25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57" s="70"/>
      <c r="U257" s="70"/>
      <c r="V257" s="70"/>
      <c r="W257" s="56"/>
      <c r="X257" s="57"/>
      <c r="Y257" s="57"/>
      <c r="Z257" s="56"/>
      <c r="AA257" s="57"/>
      <c r="AB257" s="56"/>
      <c r="AC257" s="57"/>
    </row>
    <row r="258" spans="1:29" ht="16" thickBot="1" x14ac:dyDescent="0.4">
      <c r="A258" s="50" t="str">
        <f>IF(ISBLANK(Registration_Tbl[[#This Row],[Facility_Unit_Name]]),"",'EPE Information'!$C$9)</f>
        <v/>
      </c>
      <c r="B258" s="51"/>
      <c r="C258" s="71" t="str">
        <f>_xlfn.IFNA(INDEX(Spec_Master_List_tbl[ARB_ID],MATCH(Registration_Tbl[[#This Row],[Facility_Unit_Name]],Spec_Master_List_tbl[Specified_Import_Name],0)),"")</f>
        <v/>
      </c>
      <c r="D258" s="52" t="str">
        <f>IF(_xlfn.IFNA(INDEX(Spec_Master_List_tbl[Primary Fuel],MATCH(Registration_Tbl[[#This Row],[Facility_Unit_ARB_ID]],Spec_Master_List_tbl[ARB_ID],0)),"")=0,"",_xlfn.IFNA(INDEX(Spec_Master_List_tbl[Primary Fuel],MATCH(Registration_Tbl[[#This Row],[Facility_Unit_ARB_ID]],Spec_Master_List_tbl[ARB_ID],0)),""))</f>
        <v/>
      </c>
      <c r="E258" s="84" t="str">
        <f>IF(_xlfn.IFNA(INDEX(Spec_Master_List_tbl[Cogen],MATCH(Registration_Tbl[[#This Row],[Facility_Unit_ARB_ID]],Spec_Master_List_tbl[ARB_ID],0)),"")=0,"",_xlfn.IFNA(INDEX(Spec_Master_List_tbl[Cogen],MATCH(Registration_Tbl[[#This Row],[Facility_Unit_ARB_ID]],Spec_Master_List_tbl[ARB_ID],0)),""))</f>
        <v/>
      </c>
      <c r="F258" s="72"/>
      <c r="G258" s="52" t="str">
        <f>IF(_xlfn.IFNA(INDEX(Spec_Master_List_tbl[USEPA_GHG_ID],MATCH(Registration_Tbl[[#This Row],[Facility_Unit_ARB_ID]],Spec_Master_List_tbl[ARB_ID],0)),"")=0,"",_xlfn.IFNA(INDEX(Spec_Master_List_tbl[USEPA_GHG_ID],MATCH(Registration_Tbl[[#This Row],[Facility_Unit_ARB_ID]],Spec_Master_List_tbl[ARB_ID],0)),""))</f>
        <v/>
      </c>
      <c r="H25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58" s="52" t="str">
        <f>IF(_xlfn.IFNA(INDEX(Spec_Master_List_tbl[CEC_RPS_ID],MATCH(Registration_Tbl[[#This Row],[Facility_Unit_ARB_ID]],Spec_Master_List_tbl[ARB_ID],0)),"")=0,"",_xlfn.IFNA(INDEX(Spec_Master_List_tbl[CEC_RPS_ID],MATCH(Registration_Tbl[[#This Row],[Facility_Unit_ARB_ID]],Spec_Master_List_tbl[ARB_ID],0)),""))</f>
        <v/>
      </c>
      <c r="J258" s="83"/>
      <c r="K258" s="56"/>
      <c r="L258" s="57"/>
      <c r="M25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58" s="63"/>
      <c r="O258" s="59"/>
      <c r="P258" s="57"/>
      <c r="Q258" s="57"/>
      <c r="R258" s="58"/>
      <c r="S25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58" s="70"/>
      <c r="U258" s="70"/>
      <c r="V258" s="70"/>
      <c r="W258" s="56"/>
      <c r="X258" s="57"/>
      <c r="Y258" s="57"/>
      <c r="Z258" s="56"/>
      <c r="AA258" s="57"/>
      <c r="AB258" s="56"/>
      <c r="AC258" s="57"/>
    </row>
    <row r="259" spans="1:29" ht="16" thickBot="1" x14ac:dyDescent="0.4">
      <c r="A259" s="50" t="str">
        <f>IF(ISBLANK(Registration_Tbl[[#This Row],[Facility_Unit_Name]]),"",'EPE Information'!$C$9)</f>
        <v/>
      </c>
      <c r="B259" s="51"/>
      <c r="C259" s="71" t="str">
        <f>_xlfn.IFNA(INDEX(Spec_Master_List_tbl[ARB_ID],MATCH(Registration_Tbl[[#This Row],[Facility_Unit_Name]],Spec_Master_List_tbl[Specified_Import_Name],0)),"")</f>
        <v/>
      </c>
      <c r="D259" s="52" t="str">
        <f>IF(_xlfn.IFNA(INDEX(Spec_Master_List_tbl[Primary Fuel],MATCH(Registration_Tbl[[#This Row],[Facility_Unit_ARB_ID]],Spec_Master_List_tbl[ARB_ID],0)),"")=0,"",_xlfn.IFNA(INDEX(Spec_Master_List_tbl[Primary Fuel],MATCH(Registration_Tbl[[#This Row],[Facility_Unit_ARB_ID]],Spec_Master_List_tbl[ARB_ID],0)),""))</f>
        <v/>
      </c>
      <c r="E259" s="84" t="str">
        <f>IF(_xlfn.IFNA(INDEX(Spec_Master_List_tbl[Cogen],MATCH(Registration_Tbl[[#This Row],[Facility_Unit_ARB_ID]],Spec_Master_List_tbl[ARB_ID],0)),"")=0,"",_xlfn.IFNA(INDEX(Spec_Master_List_tbl[Cogen],MATCH(Registration_Tbl[[#This Row],[Facility_Unit_ARB_ID]],Spec_Master_List_tbl[ARB_ID],0)),""))</f>
        <v/>
      </c>
      <c r="F259" s="72"/>
      <c r="G259" s="52" t="str">
        <f>IF(_xlfn.IFNA(INDEX(Spec_Master_List_tbl[USEPA_GHG_ID],MATCH(Registration_Tbl[[#This Row],[Facility_Unit_ARB_ID]],Spec_Master_List_tbl[ARB_ID],0)),"")=0,"",_xlfn.IFNA(INDEX(Spec_Master_List_tbl[USEPA_GHG_ID],MATCH(Registration_Tbl[[#This Row],[Facility_Unit_ARB_ID]],Spec_Master_List_tbl[ARB_ID],0)),""))</f>
        <v/>
      </c>
      <c r="H25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59" s="52" t="str">
        <f>IF(_xlfn.IFNA(INDEX(Spec_Master_List_tbl[CEC_RPS_ID],MATCH(Registration_Tbl[[#This Row],[Facility_Unit_ARB_ID]],Spec_Master_List_tbl[ARB_ID],0)),"")=0,"",_xlfn.IFNA(INDEX(Spec_Master_List_tbl[CEC_RPS_ID],MATCH(Registration_Tbl[[#This Row],[Facility_Unit_ARB_ID]],Spec_Master_List_tbl[ARB_ID],0)),""))</f>
        <v/>
      </c>
      <c r="J259" s="83"/>
      <c r="K259" s="56"/>
      <c r="L259" s="57"/>
      <c r="M25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59" s="63"/>
      <c r="O259" s="59"/>
      <c r="P259" s="57"/>
      <c r="Q259" s="57"/>
      <c r="R259" s="58"/>
      <c r="S25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59" s="70"/>
      <c r="U259" s="70"/>
      <c r="V259" s="70"/>
      <c r="W259" s="56"/>
      <c r="X259" s="57"/>
      <c r="Y259" s="57"/>
      <c r="Z259" s="56"/>
      <c r="AA259" s="57"/>
      <c r="AB259" s="56"/>
      <c r="AC259" s="57"/>
    </row>
    <row r="260" spans="1:29" ht="16" thickBot="1" x14ac:dyDescent="0.4">
      <c r="A260" s="50" t="str">
        <f>IF(ISBLANK(Registration_Tbl[[#This Row],[Facility_Unit_Name]]),"",'EPE Information'!$C$9)</f>
        <v/>
      </c>
      <c r="B260" s="51"/>
      <c r="C260" s="71" t="str">
        <f>_xlfn.IFNA(INDEX(Spec_Master_List_tbl[ARB_ID],MATCH(Registration_Tbl[[#This Row],[Facility_Unit_Name]],Spec_Master_List_tbl[Specified_Import_Name],0)),"")</f>
        <v/>
      </c>
      <c r="D260" s="52" t="str">
        <f>IF(_xlfn.IFNA(INDEX(Spec_Master_List_tbl[Primary Fuel],MATCH(Registration_Tbl[[#This Row],[Facility_Unit_ARB_ID]],Spec_Master_List_tbl[ARB_ID],0)),"")=0,"",_xlfn.IFNA(INDEX(Spec_Master_List_tbl[Primary Fuel],MATCH(Registration_Tbl[[#This Row],[Facility_Unit_ARB_ID]],Spec_Master_List_tbl[ARB_ID],0)),""))</f>
        <v/>
      </c>
      <c r="E260" s="84" t="str">
        <f>IF(_xlfn.IFNA(INDEX(Spec_Master_List_tbl[Cogen],MATCH(Registration_Tbl[[#This Row],[Facility_Unit_ARB_ID]],Spec_Master_List_tbl[ARB_ID],0)),"")=0,"",_xlfn.IFNA(INDEX(Spec_Master_List_tbl[Cogen],MATCH(Registration_Tbl[[#This Row],[Facility_Unit_ARB_ID]],Spec_Master_List_tbl[ARB_ID],0)),""))</f>
        <v/>
      </c>
      <c r="F260" s="72"/>
      <c r="G260" s="52" t="str">
        <f>IF(_xlfn.IFNA(INDEX(Spec_Master_List_tbl[USEPA_GHG_ID],MATCH(Registration_Tbl[[#This Row],[Facility_Unit_ARB_ID]],Spec_Master_List_tbl[ARB_ID],0)),"")=0,"",_xlfn.IFNA(INDEX(Spec_Master_List_tbl[USEPA_GHG_ID],MATCH(Registration_Tbl[[#This Row],[Facility_Unit_ARB_ID]],Spec_Master_List_tbl[ARB_ID],0)),""))</f>
        <v/>
      </c>
      <c r="H26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60" s="52" t="str">
        <f>IF(_xlfn.IFNA(INDEX(Spec_Master_List_tbl[CEC_RPS_ID],MATCH(Registration_Tbl[[#This Row],[Facility_Unit_ARB_ID]],Spec_Master_List_tbl[ARB_ID],0)),"")=0,"",_xlfn.IFNA(INDEX(Spec_Master_List_tbl[CEC_RPS_ID],MATCH(Registration_Tbl[[#This Row],[Facility_Unit_ARB_ID]],Spec_Master_List_tbl[ARB_ID],0)),""))</f>
        <v/>
      </c>
      <c r="J260" s="83"/>
      <c r="K260" s="56"/>
      <c r="L260" s="57"/>
      <c r="M26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60" s="63"/>
      <c r="O260" s="59"/>
      <c r="P260" s="57"/>
      <c r="Q260" s="57"/>
      <c r="R260" s="58"/>
      <c r="S26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60" s="70"/>
      <c r="U260" s="70"/>
      <c r="V260" s="70"/>
      <c r="W260" s="56"/>
      <c r="X260" s="57"/>
      <c r="Y260" s="57"/>
      <c r="Z260" s="56"/>
      <c r="AA260" s="57"/>
      <c r="AB260" s="56"/>
      <c r="AC260" s="57"/>
    </row>
    <row r="261" spans="1:29" ht="16" thickBot="1" x14ac:dyDescent="0.4">
      <c r="A261" s="50" t="str">
        <f>IF(ISBLANK(Registration_Tbl[[#This Row],[Facility_Unit_Name]]),"",'EPE Information'!$C$9)</f>
        <v/>
      </c>
      <c r="B261" s="51"/>
      <c r="C261" s="71" t="str">
        <f>_xlfn.IFNA(INDEX(Spec_Master_List_tbl[ARB_ID],MATCH(Registration_Tbl[[#This Row],[Facility_Unit_Name]],Spec_Master_List_tbl[Specified_Import_Name],0)),"")</f>
        <v/>
      </c>
      <c r="D261" s="52" t="str">
        <f>IF(_xlfn.IFNA(INDEX(Spec_Master_List_tbl[Primary Fuel],MATCH(Registration_Tbl[[#This Row],[Facility_Unit_ARB_ID]],Spec_Master_List_tbl[ARB_ID],0)),"")=0,"",_xlfn.IFNA(INDEX(Spec_Master_List_tbl[Primary Fuel],MATCH(Registration_Tbl[[#This Row],[Facility_Unit_ARB_ID]],Spec_Master_List_tbl[ARB_ID],0)),""))</f>
        <v/>
      </c>
      <c r="E261" s="84" t="str">
        <f>IF(_xlfn.IFNA(INDEX(Spec_Master_List_tbl[Cogen],MATCH(Registration_Tbl[[#This Row],[Facility_Unit_ARB_ID]],Spec_Master_List_tbl[ARB_ID],0)),"")=0,"",_xlfn.IFNA(INDEX(Spec_Master_List_tbl[Cogen],MATCH(Registration_Tbl[[#This Row],[Facility_Unit_ARB_ID]],Spec_Master_List_tbl[ARB_ID],0)),""))</f>
        <v/>
      </c>
      <c r="F261" s="72"/>
      <c r="G261" s="52" t="str">
        <f>IF(_xlfn.IFNA(INDEX(Spec_Master_List_tbl[USEPA_GHG_ID],MATCH(Registration_Tbl[[#This Row],[Facility_Unit_ARB_ID]],Spec_Master_List_tbl[ARB_ID],0)),"")=0,"",_xlfn.IFNA(INDEX(Spec_Master_List_tbl[USEPA_GHG_ID],MATCH(Registration_Tbl[[#This Row],[Facility_Unit_ARB_ID]],Spec_Master_List_tbl[ARB_ID],0)),""))</f>
        <v/>
      </c>
      <c r="H26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61" s="52" t="str">
        <f>IF(_xlfn.IFNA(INDEX(Spec_Master_List_tbl[CEC_RPS_ID],MATCH(Registration_Tbl[[#This Row],[Facility_Unit_ARB_ID]],Spec_Master_List_tbl[ARB_ID],0)),"")=0,"",_xlfn.IFNA(INDEX(Spec_Master_List_tbl[CEC_RPS_ID],MATCH(Registration_Tbl[[#This Row],[Facility_Unit_ARB_ID]],Spec_Master_List_tbl[ARB_ID],0)),""))</f>
        <v/>
      </c>
      <c r="J261" s="83"/>
      <c r="K261" s="56"/>
      <c r="L261" s="57"/>
      <c r="M26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61" s="63"/>
      <c r="O261" s="59"/>
      <c r="P261" s="57"/>
      <c r="Q261" s="57"/>
      <c r="R261" s="58"/>
      <c r="S26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61" s="70"/>
      <c r="U261" s="70"/>
      <c r="V261" s="70"/>
      <c r="W261" s="56"/>
      <c r="X261" s="57"/>
      <c r="Y261" s="57"/>
      <c r="Z261" s="56"/>
      <c r="AA261" s="57"/>
      <c r="AB261" s="56"/>
      <c r="AC261" s="57"/>
    </row>
    <row r="262" spans="1:29" ht="16" thickBot="1" x14ac:dyDescent="0.4">
      <c r="A262" s="50" t="str">
        <f>IF(ISBLANK(Registration_Tbl[[#This Row],[Facility_Unit_Name]]),"",'EPE Information'!$C$9)</f>
        <v/>
      </c>
      <c r="B262" s="51"/>
      <c r="C262" s="71" t="str">
        <f>_xlfn.IFNA(INDEX(Spec_Master_List_tbl[ARB_ID],MATCH(Registration_Tbl[[#This Row],[Facility_Unit_Name]],Spec_Master_List_tbl[Specified_Import_Name],0)),"")</f>
        <v/>
      </c>
      <c r="D262" s="52" t="str">
        <f>IF(_xlfn.IFNA(INDEX(Spec_Master_List_tbl[Primary Fuel],MATCH(Registration_Tbl[[#This Row],[Facility_Unit_ARB_ID]],Spec_Master_List_tbl[ARB_ID],0)),"")=0,"",_xlfn.IFNA(INDEX(Spec_Master_List_tbl[Primary Fuel],MATCH(Registration_Tbl[[#This Row],[Facility_Unit_ARB_ID]],Spec_Master_List_tbl[ARB_ID],0)),""))</f>
        <v/>
      </c>
      <c r="E262" s="84" t="str">
        <f>IF(_xlfn.IFNA(INDEX(Spec_Master_List_tbl[Cogen],MATCH(Registration_Tbl[[#This Row],[Facility_Unit_ARB_ID]],Spec_Master_List_tbl[ARB_ID],0)),"")=0,"",_xlfn.IFNA(INDEX(Spec_Master_List_tbl[Cogen],MATCH(Registration_Tbl[[#This Row],[Facility_Unit_ARB_ID]],Spec_Master_List_tbl[ARB_ID],0)),""))</f>
        <v/>
      </c>
      <c r="F262" s="72"/>
      <c r="G262" s="52" t="str">
        <f>IF(_xlfn.IFNA(INDEX(Spec_Master_List_tbl[USEPA_GHG_ID],MATCH(Registration_Tbl[[#This Row],[Facility_Unit_ARB_ID]],Spec_Master_List_tbl[ARB_ID],0)),"")=0,"",_xlfn.IFNA(INDEX(Spec_Master_List_tbl[USEPA_GHG_ID],MATCH(Registration_Tbl[[#This Row],[Facility_Unit_ARB_ID]],Spec_Master_List_tbl[ARB_ID],0)),""))</f>
        <v/>
      </c>
      <c r="H26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62" s="52" t="str">
        <f>IF(_xlfn.IFNA(INDEX(Spec_Master_List_tbl[CEC_RPS_ID],MATCH(Registration_Tbl[[#This Row],[Facility_Unit_ARB_ID]],Spec_Master_List_tbl[ARB_ID],0)),"")=0,"",_xlfn.IFNA(INDEX(Spec_Master_List_tbl[CEC_RPS_ID],MATCH(Registration_Tbl[[#This Row],[Facility_Unit_ARB_ID]],Spec_Master_List_tbl[ARB_ID],0)),""))</f>
        <v/>
      </c>
      <c r="J262" s="83"/>
      <c r="K262" s="56"/>
      <c r="L262" s="57"/>
      <c r="M26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62" s="63"/>
      <c r="O262" s="59"/>
      <c r="P262" s="57"/>
      <c r="Q262" s="57"/>
      <c r="R262" s="58"/>
      <c r="S26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62" s="70"/>
      <c r="U262" s="70"/>
      <c r="V262" s="70"/>
      <c r="W262" s="56"/>
      <c r="X262" s="57"/>
      <c r="Y262" s="57"/>
      <c r="Z262" s="56"/>
      <c r="AA262" s="57"/>
      <c r="AB262" s="56"/>
      <c r="AC262" s="57"/>
    </row>
    <row r="263" spans="1:29" ht="16" thickBot="1" x14ac:dyDescent="0.4">
      <c r="A263" s="50" t="str">
        <f>IF(ISBLANK(Registration_Tbl[[#This Row],[Facility_Unit_Name]]),"",'EPE Information'!$C$9)</f>
        <v/>
      </c>
      <c r="B263" s="51"/>
      <c r="C263" s="71" t="str">
        <f>_xlfn.IFNA(INDEX(Spec_Master_List_tbl[ARB_ID],MATCH(Registration_Tbl[[#This Row],[Facility_Unit_Name]],Spec_Master_List_tbl[Specified_Import_Name],0)),"")</f>
        <v/>
      </c>
      <c r="D263" s="52" t="str">
        <f>IF(_xlfn.IFNA(INDEX(Spec_Master_List_tbl[Primary Fuel],MATCH(Registration_Tbl[[#This Row],[Facility_Unit_ARB_ID]],Spec_Master_List_tbl[ARB_ID],0)),"")=0,"",_xlfn.IFNA(INDEX(Spec_Master_List_tbl[Primary Fuel],MATCH(Registration_Tbl[[#This Row],[Facility_Unit_ARB_ID]],Spec_Master_List_tbl[ARB_ID],0)),""))</f>
        <v/>
      </c>
      <c r="E263" s="84" t="str">
        <f>IF(_xlfn.IFNA(INDEX(Spec_Master_List_tbl[Cogen],MATCH(Registration_Tbl[[#This Row],[Facility_Unit_ARB_ID]],Spec_Master_List_tbl[ARB_ID],0)),"")=0,"",_xlfn.IFNA(INDEX(Spec_Master_List_tbl[Cogen],MATCH(Registration_Tbl[[#This Row],[Facility_Unit_ARB_ID]],Spec_Master_List_tbl[ARB_ID],0)),""))</f>
        <v/>
      </c>
      <c r="F263" s="72"/>
      <c r="G263" s="52" t="str">
        <f>IF(_xlfn.IFNA(INDEX(Spec_Master_List_tbl[USEPA_GHG_ID],MATCH(Registration_Tbl[[#This Row],[Facility_Unit_ARB_ID]],Spec_Master_List_tbl[ARB_ID],0)),"")=0,"",_xlfn.IFNA(INDEX(Spec_Master_List_tbl[USEPA_GHG_ID],MATCH(Registration_Tbl[[#This Row],[Facility_Unit_ARB_ID]],Spec_Master_List_tbl[ARB_ID],0)),""))</f>
        <v/>
      </c>
      <c r="H26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63" s="52" t="str">
        <f>IF(_xlfn.IFNA(INDEX(Spec_Master_List_tbl[CEC_RPS_ID],MATCH(Registration_Tbl[[#This Row],[Facility_Unit_ARB_ID]],Spec_Master_List_tbl[ARB_ID],0)),"")=0,"",_xlfn.IFNA(INDEX(Spec_Master_List_tbl[CEC_RPS_ID],MATCH(Registration_Tbl[[#This Row],[Facility_Unit_ARB_ID]],Spec_Master_List_tbl[ARB_ID],0)),""))</f>
        <v/>
      </c>
      <c r="J263" s="83"/>
      <c r="K263" s="56"/>
      <c r="L263" s="57"/>
      <c r="M26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63" s="63"/>
      <c r="O263" s="59"/>
      <c r="P263" s="57"/>
      <c r="Q263" s="57"/>
      <c r="R263" s="58"/>
      <c r="S26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63" s="70"/>
      <c r="U263" s="70"/>
      <c r="V263" s="70"/>
      <c r="W263" s="56"/>
      <c r="X263" s="57"/>
      <c r="Y263" s="57"/>
      <c r="Z263" s="56"/>
      <c r="AA263" s="57"/>
      <c r="AB263" s="56"/>
      <c r="AC263" s="57"/>
    </row>
    <row r="264" spans="1:29" ht="16" thickBot="1" x14ac:dyDescent="0.4">
      <c r="A264" s="50" t="str">
        <f>IF(ISBLANK(Registration_Tbl[[#This Row],[Facility_Unit_Name]]),"",'EPE Information'!$C$9)</f>
        <v/>
      </c>
      <c r="B264" s="51"/>
      <c r="C264" s="71" t="str">
        <f>_xlfn.IFNA(INDEX(Spec_Master_List_tbl[ARB_ID],MATCH(Registration_Tbl[[#This Row],[Facility_Unit_Name]],Spec_Master_List_tbl[Specified_Import_Name],0)),"")</f>
        <v/>
      </c>
      <c r="D264" s="52" t="str">
        <f>IF(_xlfn.IFNA(INDEX(Spec_Master_List_tbl[Primary Fuel],MATCH(Registration_Tbl[[#This Row],[Facility_Unit_ARB_ID]],Spec_Master_List_tbl[ARB_ID],0)),"")=0,"",_xlfn.IFNA(INDEX(Spec_Master_List_tbl[Primary Fuel],MATCH(Registration_Tbl[[#This Row],[Facility_Unit_ARB_ID]],Spec_Master_List_tbl[ARB_ID],0)),""))</f>
        <v/>
      </c>
      <c r="E264" s="84" t="str">
        <f>IF(_xlfn.IFNA(INDEX(Spec_Master_List_tbl[Cogen],MATCH(Registration_Tbl[[#This Row],[Facility_Unit_ARB_ID]],Spec_Master_List_tbl[ARB_ID],0)),"")=0,"",_xlfn.IFNA(INDEX(Spec_Master_List_tbl[Cogen],MATCH(Registration_Tbl[[#This Row],[Facility_Unit_ARB_ID]],Spec_Master_List_tbl[ARB_ID],0)),""))</f>
        <v/>
      </c>
      <c r="F264" s="72"/>
      <c r="G264" s="52" t="str">
        <f>IF(_xlfn.IFNA(INDEX(Spec_Master_List_tbl[USEPA_GHG_ID],MATCH(Registration_Tbl[[#This Row],[Facility_Unit_ARB_ID]],Spec_Master_List_tbl[ARB_ID],0)),"")=0,"",_xlfn.IFNA(INDEX(Spec_Master_List_tbl[USEPA_GHG_ID],MATCH(Registration_Tbl[[#This Row],[Facility_Unit_ARB_ID]],Spec_Master_List_tbl[ARB_ID],0)),""))</f>
        <v/>
      </c>
      <c r="H26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64" s="52" t="str">
        <f>IF(_xlfn.IFNA(INDEX(Spec_Master_List_tbl[CEC_RPS_ID],MATCH(Registration_Tbl[[#This Row],[Facility_Unit_ARB_ID]],Spec_Master_List_tbl[ARB_ID],0)),"")=0,"",_xlfn.IFNA(INDEX(Spec_Master_List_tbl[CEC_RPS_ID],MATCH(Registration_Tbl[[#This Row],[Facility_Unit_ARB_ID]],Spec_Master_List_tbl[ARB_ID],0)),""))</f>
        <v/>
      </c>
      <c r="J264" s="83"/>
      <c r="K264" s="56"/>
      <c r="L264" s="57"/>
      <c r="M26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64" s="63"/>
      <c r="O264" s="59"/>
      <c r="P264" s="57"/>
      <c r="Q264" s="57"/>
      <c r="R264" s="58"/>
      <c r="S26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64" s="70"/>
      <c r="U264" s="70"/>
      <c r="V264" s="70"/>
      <c r="W264" s="56"/>
      <c r="X264" s="57"/>
      <c r="Y264" s="57"/>
      <c r="Z264" s="56"/>
      <c r="AA264" s="57"/>
      <c r="AB264" s="56"/>
      <c r="AC264" s="57"/>
    </row>
    <row r="265" spans="1:29" ht="16" thickBot="1" x14ac:dyDescent="0.4">
      <c r="A265" s="50" t="str">
        <f>IF(ISBLANK(Registration_Tbl[[#This Row],[Facility_Unit_Name]]),"",'EPE Information'!$C$9)</f>
        <v/>
      </c>
      <c r="B265" s="51"/>
      <c r="C265" s="71" t="str">
        <f>_xlfn.IFNA(INDEX(Spec_Master_List_tbl[ARB_ID],MATCH(Registration_Tbl[[#This Row],[Facility_Unit_Name]],Spec_Master_List_tbl[Specified_Import_Name],0)),"")</f>
        <v/>
      </c>
      <c r="D265" s="52" t="str">
        <f>IF(_xlfn.IFNA(INDEX(Spec_Master_List_tbl[Primary Fuel],MATCH(Registration_Tbl[[#This Row],[Facility_Unit_ARB_ID]],Spec_Master_List_tbl[ARB_ID],0)),"")=0,"",_xlfn.IFNA(INDEX(Spec_Master_List_tbl[Primary Fuel],MATCH(Registration_Tbl[[#This Row],[Facility_Unit_ARB_ID]],Spec_Master_List_tbl[ARB_ID],0)),""))</f>
        <v/>
      </c>
      <c r="E265" s="84" t="str">
        <f>IF(_xlfn.IFNA(INDEX(Spec_Master_List_tbl[Cogen],MATCH(Registration_Tbl[[#This Row],[Facility_Unit_ARB_ID]],Spec_Master_List_tbl[ARB_ID],0)),"")=0,"",_xlfn.IFNA(INDEX(Spec_Master_List_tbl[Cogen],MATCH(Registration_Tbl[[#This Row],[Facility_Unit_ARB_ID]],Spec_Master_List_tbl[ARB_ID],0)),""))</f>
        <v/>
      </c>
      <c r="F265" s="72"/>
      <c r="G265" s="52" t="str">
        <f>IF(_xlfn.IFNA(INDEX(Spec_Master_List_tbl[USEPA_GHG_ID],MATCH(Registration_Tbl[[#This Row],[Facility_Unit_ARB_ID]],Spec_Master_List_tbl[ARB_ID],0)),"")=0,"",_xlfn.IFNA(INDEX(Spec_Master_List_tbl[USEPA_GHG_ID],MATCH(Registration_Tbl[[#This Row],[Facility_Unit_ARB_ID]],Spec_Master_List_tbl[ARB_ID],0)),""))</f>
        <v/>
      </c>
      <c r="H26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65" s="52" t="str">
        <f>IF(_xlfn.IFNA(INDEX(Spec_Master_List_tbl[CEC_RPS_ID],MATCH(Registration_Tbl[[#This Row],[Facility_Unit_ARB_ID]],Spec_Master_List_tbl[ARB_ID],0)),"")=0,"",_xlfn.IFNA(INDEX(Spec_Master_List_tbl[CEC_RPS_ID],MATCH(Registration_Tbl[[#This Row],[Facility_Unit_ARB_ID]],Spec_Master_List_tbl[ARB_ID],0)),""))</f>
        <v/>
      </c>
      <c r="J265" s="83"/>
      <c r="K265" s="56"/>
      <c r="L265" s="57"/>
      <c r="M26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65" s="63"/>
      <c r="O265" s="59"/>
      <c r="P265" s="57"/>
      <c r="Q265" s="57"/>
      <c r="R265" s="58"/>
      <c r="S26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65" s="70"/>
      <c r="U265" s="70"/>
      <c r="V265" s="70"/>
      <c r="W265" s="56"/>
      <c r="X265" s="57"/>
      <c r="Y265" s="57"/>
      <c r="Z265" s="56"/>
      <c r="AA265" s="57"/>
      <c r="AB265" s="56"/>
      <c r="AC265" s="57"/>
    </row>
    <row r="266" spans="1:29" ht="16" thickBot="1" x14ac:dyDescent="0.4">
      <c r="A266" s="50" t="str">
        <f>IF(ISBLANK(Registration_Tbl[[#This Row],[Facility_Unit_Name]]),"",'EPE Information'!$C$9)</f>
        <v/>
      </c>
      <c r="B266" s="51"/>
      <c r="C266" s="71" t="str">
        <f>_xlfn.IFNA(INDEX(Spec_Master_List_tbl[ARB_ID],MATCH(Registration_Tbl[[#This Row],[Facility_Unit_Name]],Spec_Master_List_tbl[Specified_Import_Name],0)),"")</f>
        <v/>
      </c>
      <c r="D266" s="52" t="str">
        <f>IF(_xlfn.IFNA(INDEX(Spec_Master_List_tbl[Primary Fuel],MATCH(Registration_Tbl[[#This Row],[Facility_Unit_ARB_ID]],Spec_Master_List_tbl[ARB_ID],0)),"")=0,"",_xlfn.IFNA(INDEX(Spec_Master_List_tbl[Primary Fuel],MATCH(Registration_Tbl[[#This Row],[Facility_Unit_ARB_ID]],Spec_Master_List_tbl[ARB_ID],0)),""))</f>
        <v/>
      </c>
      <c r="E266" s="84" t="str">
        <f>IF(_xlfn.IFNA(INDEX(Spec_Master_List_tbl[Cogen],MATCH(Registration_Tbl[[#This Row],[Facility_Unit_ARB_ID]],Spec_Master_List_tbl[ARB_ID],0)),"")=0,"",_xlfn.IFNA(INDEX(Spec_Master_List_tbl[Cogen],MATCH(Registration_Tbl[[#This Row],[Facility_Unit_ARB_ID]],Spec_Master_List_tbl[ARB_ID],0)),""))</f>
        <v/>
      </c>
      <c r="F266" s="72"/>
      <c r="G266" s="52" t="str">
        <f>IF(_xlfn.IFNA(INDEX(Spec_Master_List_tbl[USEPA_GHG_ID],MATCH(Registration_Tbl[[#This Row],[Facility_Unit_ARB_ID]],Spec_Master_List_tbl[ARB_ID],0)),"")=0,"",_xlfn.IFNA(INDEX(Spec_Master_List_tbl[USEPA_GHG_ID],MATCH(Registration_Tbl[[#This Row],[Facility_Unit_ARB_ID]],Spec_Master_List_tbl[ARB_ID],0)),""))</f>
        <v/>
      </c>
      <c r="H26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66" s="52" t="str">
        <f>IF(_xlfn.IFNA(INDEX(Spec_Master_List_tbl[CEC_RPS_ID],MATCH(Registration_Tbl[[#This Row],[Facility_Unit_ARB_ID]],Spec_Master_List_tbl[ARB_ID],0)),"")=0,"",_xlfn.IFNA(INDEX(Spec_Master_List_tbl[CEC_RPS_ID],MATCH(Registration_Tbl[[#This Row],[Facility_Unit_ARB_ID]],Spec_Master_List_tbl[ARB_ID],0)),""))</f>
        <v/>
      </c>
      <c r="J266" s="83"/>
      <c r="K266" s="56"/>
      <c r="L266" s="57"/>
      <c r="M26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66" s="63"/>
      <c r="O266" s="59"/>
      <c r="P266" s="57"/>
      <c r="Q266" s="57"/>
      <c r="R266" s="58"/>
      <c r="S26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66" s="70"/>
      <c r="U266" s="70"/>
      <c r="V266" s="70"/>
      <c r="W266" s="56"/>
      <c r="X266" s="57"/>
      <c r="Y266" s="57"/>
      <c r="Z266" s="56"/>
      <c r="AA266" s="57"/>
      <c r="AB266" s="56"/>
      <c r="AC266" s="57"/>
    </row>
    <row r="267" spans="1:29" ht="16" thickBot="1" x14ac:dyDescent="0.4">
      <c r="A267" s="50" t="str">
        <f>IF(ISBLANK(Registration_Tbl[[#This Row],[Facility_Unit_Name]]),"",'EPE Information'!$C$9)</f>
        <v/>
      </c>
      <c r="B267" s="51"/>
      <c r="C267" s="71" t="str">
        <f>_xlfn.IFNA(INDEX(Spec_Master_List_tbl[ARB_ID],MATCH(Registration_Tbl[[#This Row],[Facility_Unit_Name]],Spec_Master_List_tbl[Specified_Import_Name],0)),"")</f>
        <v/>
      </c>
      <c r="D267" s="52" t="str">
        <f>IF(_xlfn.IFNA(INDEX(Spec_Master_List_tbl[Primary Fuel],MATCH(Registration_Tbl[[#This Row],[Facility_Unit_ARB_ID]],Spec_Master_List_tbl[ARB_ID],0)),"")=0,"",_xlfn.IFNA(INDEX(Spec_Master_List_tbl[Primary Fuel],MATCH(Registration_Tbl[[#This Row],[Facility_Unit_ARB_ID]],Spec_Master_List_tbl[ARB_ID],0)),""))</f>
        <v/>
      </c>
      <c r="E267" s="84" t="str">
        <f>IF(_xlfn.IFNA(INDEX(Spec_Master_List_tbl[Cogen],MATCH(Registration_Tbl[[#This Row],[Facility_Unit_ARB_ID]],Spec_Master_List_tbl[ARB_ID],0)),"")=0,"",_xlfn.IFNA(INDEX(Spec_Master_List_tbl[Cogen],MATCH(Registration_Tbl[[#This Row],[Facility_Unit_ARB_ID]],Spec_Master_List_tbl[ARB_ID],0)),""))</f>
        <v/>
      </c>
      <c r="F267" s="72"/>
      <c r="G267" s="52" t="str">
        <f>IF(_xlfn.IFNA(INDEX(Spec_Master_List_tbl[USEPA_GHG_ID],MATCH(Registration_Tbl[[#This Row],[Facility_Unit_ARB_ID]],Spec_Master_List_tbl[ARB_ID],0)),"")=0,"",_xlfn.IFNA(INDEX(Spec_Master_List_tbl[USEPA_GHG_ID],MATCH(Registration_Tbl[[#This Row],[Facility_Unit_ARB_ID]],Spec_Master_List_tbl[ARB_ID],0)),""))</f>
        <v/>
      </c>
      <c r="H26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67" s="52" t="str">
        <f>IF(_xlfn.IFNA(INDEX(Spec_Master_List_tbl[CEC_RPS_ID],MATCH(Registration_Tbl[[#This Row],[Facility_Unit_ARB_ID]],Spec_Master_List_tbl[ARB_ID],0)),"")=0,"",_xlfn.IFNA(INDEX(Spec_Master_List_tbl[CEC_RPS_ID],MATCH(Registration_Tbl[[#This Row],[Facility_Unit_ARB_ID]],Spec_Master_List_tbl[ARB_ID],0)),""))</f>
        <v/>
      </c>
      <c r="J267" s="83"/>
      <c r="K267" s="56"/>
      <c r="L267" s="57"/>
      <c r="M26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67" s="63"/>
      <c r="O267" s="59"/>
      <c r="P267" s="57"/>
      <c r="Q267" s="57"/>
      <c r="R267" s="58"/>
      <c r="S26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67" s="70"/>
      <c r="U267" s="70"/>
      <c r="V267" s="70"/>
      <c r="W267" s="56"/>
      <c r="X267" s="57"/>
      <c r="Y267" s="57"/>
      <c r="Z267" s="56"/>
      <c r="AA267" s="57"/>
      <c r="AB267" s="56"/>
      <c r="AC267" s="57"/>
    </row>
    <row r="268" spans="1:29" ht="16" thickBot="1" x14ac:dyDescent="0.4">
      <c r="A268" s="50" t="str">
        <f>IF(ISBLANK(Registration_Tbl[[#This Row],[Facility_Unit_Name]]),"",'EPE Information'!$C$9)</f>
        <v/>
      </c>
      <c r="B268" s="51"/>
      <c r="C268" s="71" t="str">
        <f>_xlfn.IFNA(INDEX(Spec_Master_List_tbl[ARB_ID],MATCH(Registration_Tbl[[#This Row],[Facility_Unit_Name]],Spec_Master_List_tbl[Specified_Import_Name],0)),"")</f>
        <v/>
      </c>
      <c r="D268" s="52" t="str">
        <f>IF(_xlfn.IFNA(INDEX(Spec_Master_List_tbl[Primary Fuel],MATCH(Registration_Tbl[[#This Row],[Facility_Unit_ARB_ID]],Spec_Master_List_tbl[ARB_ID],0)),"")=0,"",_xlfn.IFNA(INDEX(Spec_Master_List_tbl[Primary Fuel],MATCH(Registration_Tbl[[#This Row],[Facility_Unit_ARB_ID]],Spec_Master_List_tbl[ARB_ID],0)),""))</f>
        <v/>
      </c>
      <c r="E268" s="84" t="str">
        <f>IF(_xlfn.IFNA(INDEX(Spec_Master_List_tbl[Cogen],MATCH(Registration_Tbl[[#This Row],[Facility_Unit_ARB_ID]],Spec_Master_List_tbl[ARB_ID],0)),"")=0,"",_xlfn.IFNA(INDEX(Spec_Master_List_tbl[Cogen],MATCH(Registration_Tbl[[#This Row],[Facility_Unit_ARB_ID]],Spec_Master_List_tbl[ARB_ID],0)),""))</f>
        <v/>
      </c>
      <c r="F268" s="72"/>
      <c r="G268" s="52" t="str">
        <f>IF(_xlfn.IFNA(INDEX(Spec_Master_List_tbl[USEPA_GHG_ID],MATCH(Registration_Tbl[[#This Row],[Facility_Unit_ARB_ID]],Spec_Master_List_tbl[ARB_ID],0)),"")=0,"",_xlfn.IFNA(INDEX(Spec_Master_List_tbl[USEPA_GHG_ID],MATCH(Registration_Tbl[[#This Row],[Facility_Unit_ARB_ID]],Spec_Master_List_tbl[ARB_ID],0)),""))</f>
        <v/>
      </c>
      <c r="H26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68" s="52" t="str">
        <f>IF(_xlfn.IFNA(INDEX(Spec_Master_List_tbl[CEC_RPS_ID],MATCH(Registration_Tbl[[#This Row],[Facility_Unit_ARB_ID]],Spec_Master_List_tbl[ARB_ID],0)),"")=0,"",_xlfn.IFNA(INDEX(Spec_Master_List_tbl[CEC_RPS_ID],MATCH(Registration_Tbl[[#This Row],[Facility_Unit_ARB_ID]],Spec_Master_List_tbl[ARB_ID],0)),""))</f>
        <v/>
      </c>
      <c r="J268" s="83"/>
      <c r="K268" s="56"/>
      <c r="L268" s="57"/>
      <c r="M26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68" s="63"/>
      <c r="O268" s="59"/>
      <c r="P268" s="57"/>
      <c r="Q268" s="57"/>
      <c r="R268" s="58"/>
      <c r="S26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68" s="70"/>
      <c r="U268" s="70"/>
      <c r="V268" s="70"/>
      <c r="W268" s="56"/>
      <c r="X268" s="57"/>
      <c r="Y268" s="57"/>
      <c r="Z268" s="56"/>
      <c r="AA268" s="57"/>
      <c r="AB268" s="56"/>
      <c r="AC268" s="57"/>
    </row>
    <row r="269" spans="1:29" ht="16" thickBot="1" x14ac:dyDescent="0.4">
      <c r="A269" s="50" t="str">
        <f>IF(ISBLANK(Registration_Tbl[[#This Row],[Facility_Unit_Name]]),"",'EPE Information'!$C$9)</f>
        <v/>
      </c>
      <c r="B269" s="51"/>
      <c r="C269" s="71" t="str">
        <f>_xlfn.IFNA(INDEX(Spec_Master_List_tbl[ARB_ID],MATCH(Registration_Tbl[[#This Row],[Facility_Unit_Name]],Spec_Master_List_tbl[Specified_Import_Name],0)),"")</f>
        <v/>
      </c>
      <c r="D269" s="52" t="str">
        <f>IF(_xlfn.IFNA(INDEX(Spec_Master_List_tbl[Primary Fuel],MATCH(Registration_Tbl[[#This Row],[Facility_Unit_ARB_ID]],Spec_Master_List_tbl[ARB_ID],0)),"")=0,"",_xlfn.IFNA(INDEX(Spec_Master_List_tbl[Primary Fuel],MATCH(Registration_Tbl[[#This Row],[Facility_Unit_ARB_ID]],Spec_Master_List_tbl[ARB_ID],0)),""))</f>
        <v/>
      </c>
      <c r="E269" s="84" t="str">
        <f>IF(_xlfn.IFNA(INDEX(Spec_Master_List_tbl[Cogen],MATCH(Registration_Tbl[[#This Row],[Facility_Unit_ARB_ID]],Spec_Master_List_tbl[ARB_ID],0)),"")=0,"",_xlfn.IFNA(INDEX(Spec_Master_List_tbl[Cogen],MATCH(Registration_Tbl[[#This Row],[Facility_Unit_ARB_ID]],Spec_Master_List_tbl[ARB_ID],0)),""))</f>
        <v/>
      </c>
      <c r="F269" s="72"/>
      <c r="G269" s="52" t="str">
        <f>IF(_xlfn.IFNA(INDEX(Spec_Master_List_tbl[USEPA_GHG_ID],MATCH(Registration_Tbl[[#This Row],[Facility_Unit_ARB_ID]],Spec_Master_List_tbl[ARB_ID],0)),"")=0,"",_xlfn.IFNA(INDEX(Spec_Master_List_tbl[USEPA_GHG_ID],MATCH(Registration_Tbl[[#This Row],[Facility_Unit_ARB_ID]],Spec_Master_List_tbl[ARB_ID],0)),""))</f>
        <v/>
      </c>
      <c r="H26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69" s="52" t="str">
        <f>IF(_xlfn.IFNA(INDEX(Spec_Master_List_tbl[CEC_RPS_ID],MATCH(Registration_Tbl[[#This Row],[Facility_Unit_ARB_ID]],Spec_Master_List_tbl[ARB_ID],0)),"")=0,"",_xlfn.IFNA(INDEX(Spec_Master_List_tbl[CEC_RPS_ID],MATCH(Registration_Tbl[[#This Row],[Facility_Unit_ARB_ID]],Spec_Master_List_tbl[ARB_ID],0)),""))</f>
        <v/>
      </c>
      <c r="J269" s="83"/>
      <c r="K269" s="56"/>
      <c r="L269" s="57"/>
      <c r="M26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69" s="63"/>
      <c r="O269" s="59"/>
      <c r="P269" s="57"/>
      <c r="Q269" s="57"/>
      <c r="R269" s="58"/>
      <c r="S26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69" s="70"/>
      <c r="U269" s="70"/>
      <c r="V269" s="70"/>
      <c r="W269" s="56"/>
      <c r="X269" s="57"/>
      <c r="Y269" s="57"/>
      <c r="Z269" s="56"/>
      <c r="AA269" s="57"/>
      <c r="AB269" s="56"/>
      <c r="AC269" s="57"/>
    </row>
    <row r="270" spans="1:29" ht="16" thickBot="1" x14ac:dyDescent="0.4">
      <c r="A270" s="50" t="str">
        <f>IF(ISBLANK(Registration_Tbl[[#This Row],[Facility_Unit_Name]]),"",'EPE Information'!$C$9)</f>
        <v/>
      </c>
      <c r="B270" s="51"/>
      <c r="C270" s="71" t="str">
        <f>_xlfn.IFNA(INDEX(Spec_Master_List_tbl[ARB_ID],MATCH(Registration_Tbl[[#This Row],[Facility_Unit_Name]],Spec_Master_List_tbl[Specified_Import_Name],0)),"")</f>
        <v/>
      </c>
      <c r="D270" s="52" t="str">
        <f>IF(_xlfn.IFNA(INDEX(Spec_Master_List_tbl[Primary Fuel],MATCH(Registration_Tbl[[#This Row],[Facility_Unit_ARB_ID]],Spec_Master_List_tbl[ARB_ID],0)),"")=0,"",_xlfn.IFNA(INDEX(Spec_Master_List_tbl[Primary Fuel],MATCH(Registration_Tbl[[#This Row],[Facility_Unit_ARB_ID]],Spec_Master_List_tbl[ARB_ID],0)),""))</f>
        <v/>
      </c>
      <c r="E270" s="84" t="str">
        <f>IF(_xlfn.IFNA(INDEX(Spec_Master_List_tbl[Cogen],MATCH(Registration_Tbl[[#This Row],[Facility_Unit_ARB_ID]],Spec_Master_List_tbl[ARB_ID],0)),"")=0,"",_xlfn.IFNA(INDEX(Spec_Master_List_tbl[Cogen],MATCH(Registration_Tbl[[#This Row],[Facility_Unit_ARB_ID]],Spec_Master_List_tbl[ARB_ID],0)),""))</f>
        <v/>
      </c>
      <c r="F270" s="72"/>
      <c r="G270" s="52" t="str">
        <f>IF(_xlfn.IFNA(INDEX(Spec_Master_List_tbl[USEPA_GHG_ID],MATCH(Registration_Tbl[[#This Row],[Facility_Unit_ARB_ID]],Spec_Master_List_tbl[ARB_ID],0)),"")=0,"",_xlfn.IFNA(INDEX(Spec_Master_List_tbl[USEPA_GHG_ID],MATCH(Registration_Tbl[[#This Row],[Facility_Unit_ARB_ID]],Spec_Master_List_tbl[ARB_ID],0)),""))</f>
        <v/>
      </c>
      <c r="H27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70" s="52" t="str">
        <f>IF(_xlfn.IFNA(INDEX(Spec_Master_List_tbl[CEC_RPS_ID],MATCH(Registration_Tbl[[#This Row],[Facility_Unit_ARB_ID]],Spec_Master_List_tbl[ARB_ID],0)),"")=0,"",_xlfn.IFNA(INDEX(Spec_Master_List_tbl[CEC_RPS_ID],MATCH(Registration_Tbl[[#This Row],[Facility_Unit_ARB_ID]],Spec_Master_List_tbl[ARB_ID],0)),""))</f>
        <v/>
      </c>
      <c r="J270" s="83"/>
      <c r="K270" s="56"/>
      <c r="L270" s="57"/>
      <c r="M27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70" s="63"/>
      <c r="O270" s="59"/>
      <c r="P270" s="57"/>
      <c r="Q270" s="57"/>
      <c r="R270" s="58"/>
      <c r="S27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70" s="70"/>
      <c r="U270" s="70"/>
      <c r="V270" s="70"/>
      <c r="W270" s="56"/>
      <c r="X270" s="57"/>
      <c r="Y270" s="57"/>
      <c r="Z270" s="56"/>
      <c r="AA270" s="57"/>
      <c r="AB270" s="56"/>
      <c r="AC270" s="57"/>
    </row>
    <row r="271" spans="1:29" ht="16" thickBot="1" x14ac:dyDescent="0.4">
      <c r="A271" s="50" t="str">
        <f>IF(ISBLANK(Registration_Tbl[[#This Row],[Facility_Unit_Name]]),"",'EPE Information'!$C$9)</f>
        <v/>
      </c>
      <c r="B271" s="51"/>
      <c r="C271" s="71" t="str">
        <f>_xlfn.IFNA(INDEX(Spec_Master_List_tbl[ARB_ID],MATCH(Registration_Tbl[[#This Row],[Facility_Unit_Name]],Spec_Master_List_tbl[Specified_Import_Name],0)),"")</f>
        <v/>
      </c>
      <c r="D271" s="52" t="str">
        <f>IF(_xlfn.IFNA(INDEX(Spec_Master_List_tbl[Primary Fuel],MATCH(Registration_Tbl[[#This Row],[Facility_Unit_ARB_ID]],Spec_Master_List_tbl[ARB_ID],0)),"")=0,"",_xlfn.IFNA(INDEX(Spec_Master_List_tbl[Primary Fuel],MATCH(Registration_Tbl[[#This Row],[Facility_Unit_ARB_ID]],Spec_Master_List_tbl[ARB_ID],0)),""))</f>
        <v/>
      </c>
      <c r="E271" s="84" t="str">
        <f>IF(_xlfn.IFNA(INDEX(Spec_Master_List_tbl[Cogen],MATCH(Registration_Tbl[[#This Row],[Facility_Unit_ARB_ID]],Spec_Master_List_tbl[ARB_ID],0)),"")=0,"",_xlfn.IFNA(INDEX(Spec_Master_List_tbl[Cogen],MATCH(Registration_Tbl[[#This Row],[Facility_Unit_ARB_ID]],Spec_Master_List_tbl[ARB_ID],0)),""))</f>
        <v/>
      </c>
      <c r="F271" s="72"/>
      <c r="G271" s="52" t="str">
        <f>IF(_xlfn.IFNA(INDEX(Spec_Master_List_tbl[USEPA_GHG_ID],MATCH(Registration_Tbl[[#This Row],[Facility_Unit_ARB_ID]],Spec_Master_List_tbl[ARB_ID],0)),"")=0,"",_xlfn.IFNA(INDEX(Spec_Master_List_tbl[USEPA_GHG_ID],MATCH(Registration_Tbl[[#This Row],[Facility_Unit_ARB_ID]],Spec_Master_List_tbl[ARB_ID],0)),""))</f>
        <v/>
      </c>
      <c r="H27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71" s="52" t="str">
        <f>IF(_xlfn.IFNA(INDEX(Spec_Master_List_tbl[CEC_RPS_ID],MATCH(Registration_Tbl[[#This Row],[Facility_Unit_ARB_ID]],Spec_Master_List_tbl[ARB_ID],0)),"")=0,"",_xlfn.IFNA(INDEX(Spec_Master_List_tbl[CEC_RPS_ID],MATCH(Registration_Tbl[[#This Row],[Facility_Unit_ARB_ID]],Spec_Master_List_tbl[ARB_ID],0)),""))</f>
        <v/>
      </c>
      <c r="J271" s="83"/>
      <c r="K271" s="56"/>
      <c r="L271" s="57"/>
      <c r="M27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71" s="63"/>
      <c r="O271" s="59"/>
      <c r="P271" s="57"/>
      <c r="Q271" s="57"/>
      <c r="R271" s="58"/>
      <c r="S27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71" s="70"/>
      <c r="U271" s="70"/>
      <c r="V271" s="70"/>
      <c r="W271" s="56"/>
      <c r="X271" s="57"/>
      <c r="Y271" s="57"/>
      <c r="Z271" s="56"/>
      <c r="AA271" s="57"/>
      <c r="AB271" s="56"/>
      <c r="AC271" s="57"/>
    </row>
    <row r="272" spans="1:29" ht="16" thickBot="1" x14ac:dyDescent="0.4">
      <c r="A272" s="50" t="str">
        <f>IF(ISBLANK(Registration_Tbl[[#This Row],[Facility_Unit_Name]]),"",'EPE Information'!$C$9)</f>
        <v/>
      </c>
      <c r="B272" s="51"/>
      <c r="C272" s="71" t="str">
        <f>_xlfn.IFNA(INDEX(Spec_Master_List_tbl[ARB_ID],MATCH(Registration_Tbl[[#This Row],[Facility_Unit_Name]],Spec_Master_List_tbl[Specified_Import_Name],0)),"")</f>
        <v/>
      </c>
      <c r="D272" s="52" t="str">
        <f>IF(_xlfn.IFNA(INDEX(Spec_Master_List_tbl[Primary Fuel],MATCH(Registration_Tbl[[#This Row],[Facility_Unit_ARB_ID]],Spec_Master_List_tbl[ARB_ID],0)),"")=0,"",_xlfn.IFNA(INDEX(Spec_Master_List_tbl[Primary Fuel],MATCH(Registration_Tbl[[#This Row],[Facility_Unit_ARB_ID]],Spec_Master_List_tbl[ARB_ID],0)),""))</f>
        <v/>
      </c>
      <c r="E272" s="84" t="str">
        <f>IF(_xlfn.IFNA(INDEX(Spec_Master_List_tbl[Cogen],MATCH(Registration_Tbl[[#This Row],[Facility_Unit_ARB_ID]],Spec_Master_List_tbl[ARB_ID],0)),"")=0,"",_xlfn.IFNA(INDEX(Spec_Master_List_tbl[Cogen],MATCH(Registration_Tbl[[#This Row],[Facility_Unit_ARB_ID]],Spec_Master_List_tbl[ARB_ID],0)),""))</f>
        <v/>
      </c>
      <c r="F272" s="72"/>
      <c r="G272" s="52" t="str">
        <f>IF(_xlfn.IFNA(INDEX(Spec_Master_List_tbl[USEPA_GHG_ID],MATCH(Registration_Tbl[[#This Row],[Facility_Unit_ARB_ID]],Spec_Master_List_tbl[ARB_ID],0)),"")=0,"",_xlfn.IFNA(INDEX(Spec_Master_List_tbl[USEPA_GHG_ID],MATCH(Registration_Tbl[[#This Row],[Facility_Unit_ARB_ID]],Spec_Master_List_tbl[ARB_ID],0)),""))</f>
        <v/>
      </c>
      <c r="H27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72" s="52" t="str">
        <f>IF(_xlfn.IFNA(INDEX(Spec_Master_List_tbl[CEC_RPS_ID],MATCH(Registration_Tbl[[#This Row],[Facility_Unit_ARB_ID]],Spec_Master_List_tbl[ARB_ID],0)),"")=0,"",_xlfn.IFNA(INDEX(Spec_Master_List_tbl[CEC_RPS_ID],MATCH(Registration_Tbl[[#This Row],[Facility_Unit_ARB_ID]],Spec_Master_List_tbl[ARB_ID],0)),""))</f>
        <v/>
      </c>
      <c r="J272" s="83"/>
      <c r="K272" s="56"/>
      <c r="L272" s="57"/>
      <c r="M27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72" s="63"/>
      <c r="O272" s="59"/>
      <c r="P272" s="57"/>
      <c r="Q272" s="57"/>
      <c r="R272" s="58"/>
      <c r="S27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72" s="70"/>
      <c r="U272" s="70"/>
      <c r="V272" s="70"/>
      <c r="W272" s="56"/>
      <c r="X272" s="57"/>
      <c r="Y272" s="57"/>
      <c r="Z272" s="56"/>
      <c r="AA272" s="57"/>
      <c r="AB272" s="56"/>
      <c r="AC272" s="57"/>
    </row>
    <row r="273" spans="1:29" ht="16" thickBot="1" x14ac:dyDescent="0.4">
      <c r="A273" s="50" t="str">
        <f>IF(ISBLANK(Registration_Tbl[[#This Row],[Facility_Unit_Name]]),"",'EPE Information'!$C$9)</f>
        <v/>
      </c>
      <c r="B273" s="51"/>
      <c r="C273" s="71" t="str">
        <f>_xlfn.IFNA(INDEX(Spec_Master_List_tbl[ARB_ID],MATCH(Registration_Tbl[[#This Row],[Facility_Unit_Name]],Spec_Master_List_tbl[Specified_Import_Name],0)),"")</f>
        <v/>
      </c>
      <c r="D273" s="52" t="str">
        <f>IF(_xlfn.IFNA(INDEX(Spec_Master_List_tbl[Primary Fuel],MATCH(Registration_Tbl[[#This Row],[Facility_Unit_ARB_ID]],Spec_Master_List_tbl[ARB_ID],0)),"")=0,"",_xlfn.IFNA(INDEX(Spec_Master_List_tbl[Primary Fuel],MATCH(Registration_Tbl[[#This Row],[Facility_Unit_ARB_ID]],Spec_Master_List_tbl[ARB_ID],0)),""))</f>
        <v/>
      </c>
      <c r="E273" s="84" t="str">
        <f>IF(_xlfn.IFNA(INDEX(Spec_Master_List_tbl[Cogen],MATCH(Registration_Tbl[[#This Row],[Facility_Unit_ARB_ID]],Spec_Master_List_tbl[ARB_ID],0)),"")=0,"",_xlfn.IFNA(INDEX(Spec_Master_List_tbl[Cogen],MATCH(Registration_Tbl[[#This Row],[Facility_Unit_ARB_ID]],Spec_Master_List_tbl[ARB_ID],0)),""))</f>
        <v/>
      </c>
      <c r="F273" s="72"/>
      <c r="G273" s="52" t="str">
        <f>IF(_xlfn.IFNA(INDEX(Spec_Master_List_tbl[USEPA_GHG_ID],MATCH(Registration_Tbl[[#This Row],[Facility_Unit_ARB_ID]],Spec_Master_List_tbl[ARB_ID],0)),"")=0,"",_xlfn.IFNA(INDEX(Spec_Master_List_tbl[USEPA_GHG_ID],MATCH(Registration_Tbl[[#This Row],[Facility_Unit_ARB_ID]],Spec_Master_List_tbl[ARB_ID],0)),""))</f>
        <v/>
      </c>
      <c r="H27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73" s="52" t="str">
        <f>IF(_xlfn.IFNA(INDEX(Spec_Master_List_tbl[CEC_RPS_ID],MATCH(Registration_Tbl[[#This Row],[Facility_Unit_ARB_ID]],Spec_Master_List_tbl[ARB_ID],0)),"")=0,"",_xlfn.IFNA(INDEX(Spec_Master_List_tbl[CEC_RPS_ID],MATCH(Registration_Tbl[[#This Row],[Facility_Unit_ARB_ID]],Spec_Master_List_tbl[ARB_ID],0)),""))</f>
        <v/>
      </c>
      <c r="J273" s="83"/>
      <c r="K273" s="56"/>
      <c r="L273" s="57"/>
      <c r="M27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73" s="63"/>
      <c r="O273" s="59"/>
      <c r="P273" s="57"/>
      <c r="Q273" s="57"/>
      <c r="R273" s="58"/>
      <c r="S27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73" s="70"/>
      <c r="U273" s="70"/>
      <c r="V273" s="70"/>
      <c r="W273" s="56"/>
      <c r="X273" s="57"/>
      <c r="Y273" s="57"/>
      <c r="Z273" s="56"/>
      <c r="AA273" s="57"/>
      <c r="AB273" s="56"/>
      <c r="AC273" s="57"/>
    </row>
    <row r="274" spans="1:29" ht="16" thickBot="1" x14ac:dyDescent="0.4">
      <c r="A274" s="50" t="str">
        <f>IF(ISBLANK(Registration_Tbl[[#This Row],[Facility_Unit_Name]]),"",'EPE Information'!$C$9)</f>
        <v/>
      </c>
      <c r="B274" s="51"/>
      <c r="C274" s="71" t="str">
        <f>_xlfn.IFNA(INDEX(Spec_Master_List_tbl[ARB_ID],MATCH(Registration_Tbl[[#This Row],[Facility_Unit_Name]],Spec_Master_List_tbl[Specified_Import_Name],0)),"")</f>
        <v/>
      </c>
      <c r="D274" s="52" t="str">
        <f>IF(_xlfn.IFNA(INDEX(Spec_Master_List_tbl[Primary Fuel],MATCH(Registration_Tbl[[#This Row],[Facility_Unit_ARB_ID]],Spec_Master_List_tbl[ARB_ID],0)),"")=0,"",_xlfn.IFNA(INDEX(Spec_Master_List_tbl[Primary Fuel],MATCH(Registration_Tbl[[#This Row],[Facility_Unit_ARB_ID]],Spec_Master_List_tbl[ARB_ID],0)),""))</f>
        <v/>
      </c>
      <c r="E274" s="84" t="str">
        <f>IF(_xlfn.IFNA(INDEX(Spec_Master_List_tbl[Cogen],MATCH(Registration_Tbl[[#This Row],[Facility_Unit_ARB_ID]],Spec_Master_List_tbl[ARB_ID],0)),"")=0,"",_xlfn.IFNA(INDEX(Spec_Master_List_tbl[Cogen],MATCH(Registration_Tbl[[#This Row],[Facility_Unit_ARB_ID]],Spec_Master_List_tbl[ARB_ID],0)),""))</f>
        <v/>
      </c>
      <c r="F274" s="72"/>
      <c r="G274" s="52" t="str">
        <f>IF(_xlfn.IFNA(INDEX(Spec_Master_List_tbl[USEPA_GHG_ID],MATCH(Registration_Tbl[[#This Row],[Facility_Unit_ARB_ID]],Spec_Master_List_tbl[ARB_ID],0)),"")=0,"",_xlfn.IFNA(INDEX(Spec_Master_List_tbl[USEPA_GHG_ID],MATCH(Registration_Tbl[[#This Row],[Facility_Unit_ARB_ID]],Spec_Master_List_tbl[ARB_ID],0)),""))</f>
        <v/>
      </c>
      <c r="H27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74" s="52" t="str">
        <f>IF(_xlfn.IFNA(INDEX(Spec_Master_List_tbl[CEC_RPS_ID],MATCH(Registration_Tbl[[#This Row],[Facility_Unit_ARB_ID]],Spec_Master_List_tbl[ARB_ID],0)),"")=0,"",_xlfn.IFNA(INDEX(Spec_Master_List_tbl[CEC_RPS_ID],MATCH(Registration_Tbl[[#This Row],[Facility_Unit_ARB_ID]],Spec_Master_List_tbl[ARB_ID],0)),""))</f>
        <v/>
      </c>
      <c r="J274" s="83"/>
      <c r="K274" s="56"/>
      <c r="L274" s="57"/>
      <c r="M27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74" s="63"/>
      <c r="O274" s="59"/>
      <c r="P274" s="57"/>
      <c r="Q274" s="57"/>
      <c r="R274" s="58"/>
      <c r="S27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74" s="70"/>
      <c r="U274" s="70"/>
      <c r="V274" s="70"/>
      <c r="W274" s="56"/>
      <c r="X274" s="57"/>
      <c r="Y274" s="57"/>
      <c r="Z274" s="56"/>
      <c r="AA274" s="57"/>
      <c r="AB274" s="56"/>
      <c r="AC274" s="57"/>
    </row>
    <row r="275" spans="1:29" ht="16" thickBot="1" x14ac:dyDescent="0.4">
      <c r="A275" s="50" t="str">
        <f>IF(ISBLANK(Registration_Tbl[[#This Row],[Facility_Unit_Name]]),"",'EPE Information'!$C$9)</f>
        <v/>
      </c>
      <c r="B275" s="51"/>
      <c r="C275" s="71" t="str">
        <f>_xlfn.IFNA(INDEX(Spec_Master_List_tbl[ARB_ID],MATCH(Registration_Tbl[[#This Row],[Facility_Unit_Name]],Spec_Master_List_tbl[Specified_Import_Name],0)),"")</f>
        <v/>
      </c>
      <c r="D275" s="52" t="str">
        <f>IF(_xlfn.IFNA(INDEX(Spec_Master_List_tbl[Primary Fuel],MATCH(Registration_Tbl[[#This Row],[Facility_Unit_ARB_ID]],Spec_Master_List_tbl[ARB_ID],0)),"")=0,"",_xlfn.IFNA(INDEX(Spec_Master_List_tbl[Primary Fuel],MATCH(Registration_Tbl[[#This Row],[Facility_Unit_ARB_ID]],Spec_Master_List_tbl[ARB_ID],0)),""))</f>
        <v/>
      </c>
      <c r="E275" s="84" t="str">
        <f>IF(_xlfn.IFNA(INDEX(Spec_Master_List_tbl[Cogen],MATCH(Registration_Tbl[[#This Row],[Facility_Unit_ARB_ID]],Spec_Master_List_tbl[ARB_ID],0)),"")=0,"",_xlfn.IFNA(INDEX(Spec_Master_List_tbl[Cogen],MATCH(Registration_Tbl[[#This Row],[Facility_Unit_ARB_ID]],Spec_Master_List_tbl[ARB_ID],0)),""))</f>
        <v/>
      </c>
      <c r="F275" s="72"/>
      <c r="G275" s="52" t="str">
        <f>IF(_xlfn.IFNA(INDEX(Spec_Master_List_tbl[USEPA_GHG_ID],MATCH(Registration_Tbl[[#This Row],[Facility_Unit_ARB_ID]],Spec_Master_List_tbl[ARB_ID],0)),"")=0,"",_xlfn.IFNA(INDEX(Spec_Master_List_tbl[USEPA_GHG_ID],MATCH(Registration_Tbl[[#This Row],[Facility_Unit_ARB_ID]],Spec_Master_List_tbl[ARB_ID],0)),""))</f>
        <v/>
      </c>
      <c r="H27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75" s="52" t="str">
        <f>IF(_xlfn.IFNA(INDEX(Spec_Master_List_tbl[CEC_RPS_ID],MATCH(Registration_Tbl[[#This Row],[Facility_Unit_ARB_ID]],Spec_Master_List_tbl[ARB_ID],0)),"")=0,"",_xlfn.IFNA(INDEX(Spec_Master_List_tbl[CEC_RPS_ID],MATCH(Registration_Tbl[[#This Row],[Facility_Unit_ARB_ID]],Spec_Master_List_tbl[ARB_ID],0)),""))</f>
        <v/>
      </c>
      <c r="J275" s="83"/>
      <c r="K275" s="56"/>
      <c r="L275" s="57"/>
      <c r="M27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75" s="63"/>
      <c r="O275" s="59"/>
      <c r="P275" s="57"/>
      <c r="Q275" s="57"/>
      <c r="R275" s="58"/>
      <c r="S27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75" s="70"/>
      <c r="U275" s="70"/>
      <c r="V275" s="70"/>
      <c r="W275" s="56"/>
      <c r="X275" s="57"/>
      <c r="Y275" s="57"/>
      <c r="Z275" s="56"/>
      <c r="AA275" s="57"/>
      <c r="AB275" s="56"/>
      <c r="AC275" s="57"/>
    </row>
    <row r="276" spans="1:29" ht="16" thickBot="1" x14ac:dyDescent="0.4">
      <c r="A276" s="50" t="str">
        <f>IF(ISBLANK(Registration_Tbl[[#This Row],[Facility_Unit_Name]]),"",'EPE Information'!$C$9)</f>
        <v/>
      </c>
      <c r="B276" s="51"/>
      <c r="C276" s="71" t="str">
        <f>_xlfn.IFNA(INDEX(Spec_Master_List_tbl[ARB_ID],MATCH(Registration_Tbl[[#This Row],[Facility_Unit_Name]],Spec_Master_List_tbl[Specified_Import_Name],0)),"")</f>
        <v/>
      </c>
      <c r="D276" s="52" t="str">
        <f>IF(_xlfn.IFNA(INDEX(Spec_Master_List_tbl[Primary Fuel],MATCH(Registration_Tbl[[#This Row],[Facility_Unit_ARB_ID]],Spec_Master_List_tbl[ARB_ID],0)),"")=0,"",_xlfn.IFNA(INDEX(Spec_Master_List_tbl[Primary Fuel],MATCH(Registration_Tbl[[#This Row],[Facility_Unit_ARB_ID]],Spec_Master_List_tbl[ARB_ID],0)),""))</f>
        <v/>
      </c>
      <c r="E276" s="84" t="str">
        <f>IF(_xlfn.IFNA(INDEX(Spec_Master_List_tbl[Cogen],MATCH(Registration_Tbl[[#This Row],[Facility_Unit_ARB_ID]],Spec_Master_List_tbl[ARB_ID],0)),"")=0,"",_xlfn.IFNA(INDEX(Spec_Master_List_tbl[Cogen],MATCH(Registration_Tbl[[#This Row],[Facility_Unit_ARB_ID]],Spec_Master_List_tbl[ARB_ID],0)),""))</f>
        <v/>
      </c>
      <c r="F276" s="72"/>
      <c r="G276" s="52" t="str">
        <f>IF(_xlfn.IFNA(INDEX(Spec_Master_List_tbl[USEPA_GHG_ID],MATCH(Registration_Tbl[[#This Row],[Facility_Unit_ARB_ID]],Spec_Master_List_tbl[ARB_ID],0)),"")=0,"",_xlfn.IFNA(INDEX(Spec_Master_List_tbl[USEPA_GHG_ID],MATCH(Registration_Tbl[[#This Row],[Facility_Unit_ARB_ID]],Spec_Master_List_tbl[ARB_ID],0)),""))</f>
        <v/>
      </c>
      <c r="H27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76" s="52" t="str">
        <f>IF(_xlfn.IFNA(INDEX(Spec_Master_List_tbl[CEC_RPS_ID],MATCH(Registration_Tbl[[#This Row],[Facility_Unit_ARB_ID]],Spec_Master_List_tbl[ARB_ID],0)),"")=0,"",_xlfn.IFNA(INDEX(Spec_Master_List_tbl[CEC_RPS_ID],MATCH(Registration_Tbl[[#This Row],[Facility_Unit_ARB_ID]],Spec_Master_List_tbl[ARB_ID],0)),""))</f>
        <v/>
      </c>
      <c r="J276" s="83"/>
      <c r="K276" s="56"/>
      <c r="L276" s="57"/>
      <c r="M27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76" s="63"/>
      <c r="O276" s="59"/>
      <c r="P276" s="57"/>
      <c r="Q276" s="57"/>
      <c r="R276" s="58"/>
      <c r="S27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76" s="70"/>
      <c r="U276" s="70"/>
      <c r="V276" s="70"/>
      <c r="W276" s="56"/>
      <c r="X276" s="57"/>
      <c r="Y276" s="57"/>
      <c r="Z276" s="56"/>
      <c r="AA276" s="57"/>
      <c r="AB276" s="56"/>
      <c r="AC276" s="57"/>
    </row>
    <row r="277" spans="1:29" ht="16" thickBot="1" x14ac:dyDescent="0.4">
      <c r="A277" s="50" t="str">
        <f>IF(ISBLANK(Registration_Tbl[[#This Row],[Facility_Unit_Name]]),"",'EPE Information'!$C$9)</f>
        <v/>
      </c>
      <c r="B277" s="51"/>
      <c r="C277" s="71" t="str">
        <f>_xlfn.IFNA(INDEX(Spec_Master_List_tbl[ARB_ID],MATCH(Registration_Tbl[[#This Row],[Facility_Unit_Name]],Spec_Master_List_tbl[Specified_Import_Name],0)),"")</f>
        <v/>
      </c>
      <c r="D277" s="52" t="str">
        <f>IF(_xlfn.IFNA(INDEX(Spec_Master_List_tbl[Primary Fuel],MATCH(Registration_Tbl[[#This Row],[Facility_Unit_ARB_ID]],Spec_Master_List_tbl[ARB_ID],0)),"")=0,"",_xlfn.IFNA(INDEX(Spec_Master_List_tbl[Primary Fuel],MATCH(Registration_Tbl[[#This Row],[Facility_Unit_ARB_ID]],Spec_Master_List_tbl[ARB_ID],0)),""))</f>
        <v/>
      </c>
      <c r="E277" s="84" t="str">
        <f>IF(_xlfn.IFNA(INDEX(Spec_Master_List_tbl[Cogen],MATCH(Registration_Tbl[[#This Row],[Facility_Unit_ARB_ID]],Spec_Master_List_tbl[ARB_ID],0)),"")=0,"",_xlfn.IFNA(INDEX(Spec_Master_List_tbl[Cogen],MATCH(Registration_Tbl[[#This Row],[Facility_Unit_ARB_ID]],Spec_Master_List_tbl[ARB_ID],0)),""))</f>
        <v/>
      </c>
      <c r="F277" s="72"/>
      <c r="G277" s="52" t="str">
        <f>IF(_xlfn.IFNA(INDEX(Spec_Master_List_tbl[USEPA_GHG_ID],MATCH(Registration_Tbl[[#This Row],[Facility_Unit_ARB_ID]],Spec_Master_List_tbl[ARB_ID],0)),"")=0,"",_xlfn.IFNA(INDEX(Spec_Master_List_tbl[USEPA_GHG_ID],MATCH(Registration_Tbl[[#This Row],[Facility_Unit_ARB_ID]],Spec_Master_List_tbl[ARB_ID],0)),""))</f>
        <v/>
      </c>
      <c r="H27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77" s="52" t="str">
        <f>IF(_xlfn.IFNA(INDEX(Spec_Master_List_tbl[CEC_RPS_ID],MATCH(Registration_Tbl[[#This Row],[Facility_Unit_ARB_ID]],Spec_Master_List_tbl[ARB_ID],0)),"")=0,"",_xlfn.IFNA(INDEX(Spec_Master_List_tbl[CEC_RPS_ID],MATCH(Registration_Tbl[[#This Row],[Facility_Unit_ARB_ID]],Spec_Master_List_tbl[ARB_ID],0)),""))</f>
        <v/>
      </c>
      <c r="J277" s="83"/>
      <c r="K277" s="56"/>
      <c r="L277" s="57"/>
      <c r="M27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77" s="63"/>
      <c r="O277" s="59"/>
      <c r="P277" s="57"/>
      <c r="Q277" s="57"/>
      <c r="R277" s="58"/>
      <c r="S27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77" s="70"/>
      <c r="U277" s="70"/>
      <c r="V277" s="70"/>
      <c r="W277" s="56"/>
      <c r="X277" s="57"/>
      <c r="Y277" s="57"/>
      <c r="Z277" s="56"/>
      <c r="AA277" s="57"/>
      <c r="AB277" s="56"/>
      <c r="AC277" s="57"/>
    </row>
    <row r="278" spans="1:29" ht="16" thickBot="1" x14ac:dyDescent="0.4">
      <c r="A278" s="50" t="str">
        <f>IF(ISBLANK(Registration_Tbl[[#This Row],[Facility_Unit_Name]]),"",'EPE Information'!$C$9)</f>
        <v/>
      </c>
      <c r="B278" s="51"/>
      <c r="C278" s="71" t="str">
        <f>_xlfn.IFNA(INDEX(Spec_Master_List_tbl[ARB_ID],MATCH(Registration_Tbl[[#This Row],[Facility_Unit_Name]],Spec_Master_List_tbl[Specified_Import_Name],0)),"")</f>
        <v/>
      </c>
      <c r="D278" s="52" t="str">
        <f>IF(_xlfn.IFNA(INDEX(Spec_Master_List_tbl[Primary Fuel],MATCH(Registration_Tbl[[#This Row],[Facility_Unit_ARB_ID]],Spec_Master_List_tbl[ARB_ID],0)),"")=0,"",_xlfn.IFNA(INDEX(Spec_Master_List_tbl[Primary Fuel],MATCH(Registration_Tbl[[#This Row],[Facility_Unit_ARB_ID]],Spec_Master_List_tbl[ARB_ID],0)),""))</f>
        <v/>
      </c>
      <c r="E278" s="84" t="str">
        <f>IF(_xlfn.IFNA(INDEX(Spec_Master_List_tbl[Cogen],MATCH(Registration_Tbl[[#This Row],[Facility_Unit_ARB_ID]],Spec_Master_List_tbl[ARB_ID],0)),"")=0,"",_xlfn.IFNA(INDEX(Spec_Master_List_tbl[Cogen],MATCH(Registration_Tbl[[#This Row],[Facility_Unit_ARB_ID]],Spec_Master_List_tbl[ARB_ID],0)),""))</f>
        <v/>
      </c>
      <c r="F278" s="72"/>
      <c r="G278" s="52" t="str">
        <f>IF(_xlfn.IFNA(INDEX(Spec_Master_List_tbl[USEPA_GHG_ID],MATCH(Registration_Tbl[[#This Row],[Facility_Unit_ARB_ID]],Spec_Master_List_tbl[ARB_ID],0)),"")=0,"",_xlfn.IFNA(INDEX(Spec_Master_List_tbl[USEPA_GHG_ID],MATCH(Registration_Tbl[[#This Row],[Facility_Unit_ARB_ID]],Spec_Master_List_tbl[ARB_ID],0)),""))</f>
        <v/>
      </c>
      <c r="H27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78" s="52" t="str">
        <f>IF(_xlfn.IFNA(INDEX(Spec_Master_List_tbl[CEC_RPS_ID],MATCH(Registration_Tbl[[#This Row],[Facility_Unit_ARB_ID]],Spec_Master_List_tbl[ARB_ID],0)),"")=0,"",_xlfn.IFNA(INDEX(Spec_Master_List_tbl[CEC_RPS_ID],MATCH(Registration_Tbl[[#This Row],[Facility_Unit_ARB_ID]],Spec_Master_List_tbl[ARB_ID],0)),""))</f>
        <v/>
      </c>
      <c r="J278" s="83"/>
      <c r="K278" s="56"/>
      <c r="L278" s="57"/>
      <c r="M27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78" s="63"/>
      <c r="O278" s="59"/>
      <c r="P278" s="57"/>
      <c r="Q278" s="57"/>
      <c r="R278" s="58"/>
      <c r="S27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78" s="70"/>
      <c r="U278" s="70"/>
      <c r="V278" s="70"/>
      <c r="W278" s="56"/>
      <c r="X278" s="57"/>
      <c r="Y278" s="57"/>
      <c r="Z278" s="56"/>
      <c r="AA278" s="57"/>
      <c r="AB278" s="56"/>
      <c r="AC278" s="57"/>
    </row>
    <row r="279" spans="1:29" ht="16" thickBot="1" x14ac:dyDescent="0.4">
      <c r="A279" s="50" t="str">
        <f>IF(ISBLANK(Registration_Tbl[[#This Row],[Facility_Unit_Name]]),"",'EPE Information'!$C$9)</f>
        <v/>
      </c>
      <c r="B279" s="51"/>
      <c r="C279" s="71" t="str">
        <f>_xlfn.IFNA(INDEX(Spec_Master_List_tbl[ARB_ID],MATCH(Registration_Tbl[[#This Row],[Facility_Unit_Name]],Spec_Master_List_tbl[Specified_Import_Name],0)),"")</f>
        <v/>
      </c>
      <c r="D279" s="52" t="str">
        <f>IF(_xlfn.IFNA(INDEX(Spec_Master_List_tbl[Primary Fuel],MATCH(Registration_Tbl[[#This Row],[Facility_Unit_ARB_ID]],Spec_Master_List_tbl[ARB_ID],0)),"")=0,"",_xlfn.IFNA(INDEX(Spec_Master_List_tbl[Primary Fuel],MATCH(Registration_Tbl[[#This Row],[Facility_Unit_ARB_ID]],Spec_Master_List_tbl[ARB_ID],0)),""))</f>
        <v/>
      </c>
      <c r="E279" s="84" t="str">
        <f>IF(_xlfn.IFNA(INDEX(Spec_Master_List_tbl[Cogen],MATCH(Registration_Tbl[[#This Row],[Facility_Unit_ARB_ID]],Spec_Master_List_tbl[ARB_ID],0)),"")=0,"",_xlfn.IFNA(INDEX(Spec_Master_List_tbl[Cogen],MATCH(Registration_Tbl[[#This Row],[Facility_Unit_ARB_ID]],Spec_Master_List_tbl[ARB_ID],0)),""))</f>
        <v/>
      </c>
      <c r="F279" s="72"/>
      <c r="G279" s="52" t="str">
        <f>IF(_xlfn.IFNA(INDEX(Spec_Master_List_tbl[USEPA_GHG_ID],MATCH(Registration_Tbl[[#This Row],[Facility_Unit_ARB_ID]],Spec_Master_List_tbl[ARB_ID],0)),"")=0,"",_xlfn.IFNA(INDEX(Spec_Master_List_tbl[USEPA_GHG_ID],MATCH(Registration_Tbl[[#This Row],[Facility_Unit_ARB_ID]],Spec_Master_List_tbl[ARB_ID],0)),""))</f>
        <v/>
      </c>
      <c r="H27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79" s="52" t="str">
        <f>IF(_xlfn.IFNA(INDEX(Spec_Master_List_tbl[CEC_RPS_ID],MATCH(Registration_Tbl[[#This Row],[Facility_Unit_ARB_ID]],Spec_Master_List_tbl[ARB_ID],0)),"")=0,"",_xlfn.IFNA(INDEX(Spec_Master_List_tbl[CEC_RPS_ID],MATCH(Registration_Tbl[[#This Row],[Facility_Unit_ARB_ID]],Spec_Master_List_tbl[ARB_ID],0)),""))</f>
        <v/>
      </c>
      <c r="J279" s="83"/>
      <c r="K279" s="56"/>
      <c r="L279" s="57"/>
      <c r="M27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79" s="63"/>
      <c r="O279" s="59"/>
      <c r="P279" s="57"/>
      <c r="Q279" s="57"/>
      <c r="R279" s="58"/>
      <c r="S27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79" s="70"/>
      <c r="U279" s="70"/>
      <c r="V279" s="70"/>
      <c r="W279" s="56"/>
      <c r="X279" s="57"/>
      <c r="Y279" s="57"/>
      <c r="Z279" s="56"/>
      <c r="AA279" s="57"/>
      <c r="AB279" s="56"/>
      <c r="AC279" s="57"/>
    </row>
    <row r="280" spans="1:29" ht="16" thickBot="1" x14ac:dyDescent="0.4">
      <c r="A280" s="50" t="str">
        <f>IF(ISBLANK(Registration_Tbl[[#This Row],[Facility_Unit_Name]]),"",'EPE Information'!$C$9)</f>
        <v/>
      </c>
      <c r="B280" s="51"/>
      <c r="C280" s="71" t="str">
        <f>_xlfn.IFNA(INDEX(Spec_Master_List_tbl[ARB_ID],MATCH(Registration_Tbl[[#This Row],[Facility_Unit_Name]],Spec_Master_List_tbl[Specified_Import_Name],0)),"")</f>
        <v/>
      </c>
      <c r="D280" s="52" t="str">
        <f>IF(_xlfn.IFNA(INDEX(Spec_Master_List_tbl[Primary Fuel],MATCH(Registration_Tbl[[#This Row],[Facility_Unit_ARB_ID]],Spec_Master_List_tbl[ARB_ID],0)),"")=0,"",_xlfn.IFNA(INDEX(Spec_Master_List_tbl[Primary Fuel],MATCH(Registration_Tbl[[#This Row],[Facility_Unit_ARB_ID]],Spec_Master_List_tbl[ARB_ID],0)),""))</f>
        <v/>
      </c>
      <c r="E280" s="84" t="str">
        <f>IF(_xlfn.IFNA(INDEX(Spec_Master_List_tbl[Cogen],MATCH(Registration_Tbl[[#This Row],[Facility_Unit_ARB_ID]],Spec_Master_List_tbl[ARB_ID],0)),"")=0,"",_xlfn.IFNA(INDEX(Spec_Master_List_tbl[Cogen],MATCH(Registration_Tbl[[#This Row],[Facility_Unit_ARB_ID]],Spec_Master_List_tbl[ARB_ID],0)),""))</f>
        <v/>
      </c>
      <c r="F280" s="72"/>
      <c r="G280" s="52" t="str">
        <f>IF(_xlfn.IFNA(INDEX(Spec_Master_List_tbl[USEPA_GHG_ID],MATCH(Registration_Tbl[[#This Row],[Facility_Unit_ARB_ID]],Spec_Master_List_tbl[ARB_ID],0)),"")=0,"",_xlfn.IFNA(INDEX(Spec_Master_List_tbl[USEPA_GHG_ID],MATCH(Registration_Tbl[[#This Row],[Facility_Unit_ARB_ID]],Spec_Master_List_tbl[ARB_ID],0)),""))</f>
        <v/>
      </c>
      <c r="H28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80" s="52" t="str">
        <f>IF(_xlfn.IFNA(INDEX(Spec_Master_List_tbl[CEC_RPS_ID],MATCH(Registration_Tbl[[#This Row],[Facility_Unit_ARB_ID]],Spec_Master_List_tbl[ARB_ID],0)),"")=0,"",_xlfn.IFNA(INDEX(Spec_Master_List_tbl[CEC_RPS_ID],MATCH(Registration_Tbl[[#This Row],[Facility_Unit_ARB_ID]],Spec_Master_List_tbl[ARB_ID],0)),""))</f>
        <v/>
      </c>
      <c r="J280" s="83"/>
      <c r="K280" s="56"/>
      <c r="L280" s="57"/>
      <c r="M28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80" s="63"/>
      <c r="O280" s="59"/>
      <c r="P280" s="57"/>
      <c r="Q280" s="57"/>
      <c r="R280" s="58"/>
      <c r="S28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80" s="70"/>
      <c r="U280" s="70"/>
      <c r="V280" s="70"/>
      <c r="W280" s="56"/>
      <c r="X280" s="57"/>
      <c r="Y280" s="57"/>
      <c r="Z280" s="56"/>
      <c r="AA280" s="57"/>
      <c r="AB280" s="56"/>
      <c r="AC280" s="57"/>
    </row>
    <row r="281" spans="1:29" ht="16" thickBot="1" x14ac:dyDescent="0.4">
      <c r="A281" s="50" t="str">
        <f>IF(ISBLANK(Registration_Tbl[[#This Row],[Facility_Unit_Name]]),"",'EPE Information'!$C$9)</f>
        <v/>
      </c>
      <c r="B281" s="51"/>
      <c r="C281" s="71" t="str">
        <f>_xlfn.IFNA(INDEX(Spec_Master_List_tbl[ARB_ID],MATCH(Registration_Tbl[[#This Row],[Facility_Unit_Name]],Spec_Master_List_tbl[Specified_Import_Name],0)),"")</f>
        <v/>
      </c>
      <c r="D281" s="52" t="str">
        <f>IF(_xlfn.IFNA(INDEX(Spec_Master_List_tbl[Primary Fuel],MATCH(Registration_Tbl[[#This Row],[Facility_Unit_ARB_ID]],Spec_Master_List_tbl[ARB_ID],0)),"")=0,"",_xlfn.IFNA(INDEX(Spec_Master_List_tbl[Primary Fuel],MATCH(Registration_Tbl[[#This Row],[Facility_Unit_ARB_ID]],Spec_Master_List_tbl[ARB_ID],0)),""))</f>
        <v/>
      </c>
      <c r="E281" s="84" t="str">
        <f>IF(_xlfn.IFNA(INDEX(Spec_Master_List_tbl[Cogen],MATCH(Registration_Tbl[[#This Row],[Facility_Unit_ARB_ID]],Spec_Master_List_tbl[ARB_ID],0)),"")=0,"",_xlfn.IFNA(INDEX(Spec_Master_List_tbl[Cogen],MATCH(Registration_Tbl[[#This Row],[Facility_Unit_ARB_ID]],Spec_Master_List_tbl[ARB_ID],0)),""))</f>
        <v/>
      </c>
      <c r="F281" s="72"/>
      <c r="G281" s="52" t="str">
        <f>IF(_xlfn.IFNA(INDEX(Spec_Master_List_tbl[USEPA_GHG_ID],MATCH(Registration_Tbl[[#This Row],[Facility_Unit_ARB_ID]],Spec_Master_List_tbl[ARB_ID],0)),"")=0,"",_xlfn.IFNA(INDEX(Spec_Master_List_tbl[USEPA_GHG_ID],MATCH(Registration_Tbl[[#This Row],[Facility_Unit_ARB_ID]],Spec_Master_List_tbl[ARB_ID],0)),""))</f>
        <v/>
      </c>
      <c r="H28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81" s="52" t="str">
        <f>IF(_xlfn.IFNA(INDEX(Spec_Master_List_tbl[CEC_RPS_ID],MATCH(Registration_Tbl[[#This Row],[Facility_Unit_ARB_ID]],Spec_Master_List_tbl[ARB_ID],0)),"")=0,"",_xlfn.IFNA(INDEX(Spec_Master_List_tbl[CEC_RPS_ID],MATCH(Registration_Tbl[[#This Row],[Facility_Unit_ARB_ID]],Spec_Master_List_tbl[ARB_ID],0)),""))</f>
        <v/>
      </c>
      <c r="J281" s="83"/>
      <c r="K281" s="56"/>
      <c r="L281" s="57"/>
      <c r="M28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81" s="63"/>
      <c r="O281" s="59"/>
      <c r="P281" s="57"/>
      <c r="Q281" s="57"/>
      <c r="R281" s="58"/>
      <c r="S28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81" s="70"/>
      <c r="U281" s="70"/>
      <c r="V281" s="70"/>
      <c r="W281" s="56"/>
      <c r="X281" s="57"/>
      <c r="Y281" s="57"/>
      <c r="Z281" s="56"/>
      <c r="AA281" s="57"/>
      <c r="AB281" s="56"/>
      <c r="AC281" s="57"/>
    </row>
    <row r="282" spans="1:29" ht="16" thickBot="1" x14ac:dyDescent="0.4">
      <c r="A282" s="50" t="str">
        <f>IF(ISBLANK(Registration_Tbl[[#This Row],[Facility_Unit_Name]]),"",'EPE Information'!$C$9)</f>
        <v/>
      </c>
      <c r="B282" s="51"/>
      <c r="C282" s="71" t="str">
        <f>_xlfn.IFNA(INDEX(Spec_Master_List_tbl[ARB_ID],MATCH(Registration_Tbl[[#This Row],[Facility_Unit_Name]],Spec_Master_List_tbl[Specified_Import_Name],0)),"")</f>
        <v/>
      </c>
      <c r="D282" s="52" t="str">
        <f>IF(_xlfn.IFNA(INDEX(Spec_Master_List_tbl[Primary Fuel],MATCH(Registration_Tbl[[#This Row],[Facility_Unit_ARB_ID]],Spec_Master_List_tbl[ARB_ID],0)),"")=0,"",_xlfn.IFNA(INDEX(Spec_Master_List_tbl[Primary Fuel],MATCH(Registration_Tbl[[#This Row],[Facility_Unit_ARB_ID]],Spec_Master_List_tbl[ARB_ID],0)),""))</f>
        <v/>
      </c>
      <c r="E282" s="84" t="str">
        <f>IF(_xlfn.IFNA(INDEX(Spec_Master_List_tbl[Cogen],MATCH(Registration_Tbl[[#This Row],[Facility_Unit_ARB_ID]],Spec_Master_List_tbl[ARB_ID],0)),"")=0,"",_xlfn.IFNA(INDEX(Spec_Master_List_tbl[Cogen],MATCH(Registration_Tbl[[#This Row],[Facility_Unit_ARB_ID]],Spec_Master_List_tbl[ARB_ID],0)),""))</f>
        <v/>
      </c>
      <c r="F282" s="72"/>
      <c r="G282" s="52" t="str">
        <f>IF(_xlfn.IFNA(INDEX(Spec_Master_List_tbl[USEPA_GHG_ID],MATCH(Registration_Tbl[[#This Row],[Facility_Unit_ARB_ID]],Spec_Master_List_tbl[ARB_ID],0)),"")=0,"",_xlfn.IFNA(INDEX(Spec_Master_List_tbl[USEPA_GHG_ID],MATCH(Registration_Tbl[[#This Row],[Facility_Unit_ARB_ID]],Spec_Master_List_tbl[ARB_ID],0)),""))</f>
        <v/>
      </c>
      <c r="H28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82" s="52" t="str">
        <f>IF(_xlfn.IFNA(INDEX(Spec_Master_List_tbl[CEC_RPS_ID],MATCH(Registration_Tbl[[#This Row],[Facility_Unit_ARB_ID]],Spec_Master_List_tbl[ARB_ID],0)),"")=0,"",_xlfn.IFNA(INDEX(Spec_Master_List_tbl[CEC_RPS_ID],MATCH(Registration_Tbl[[#This Row],[Facility_Unit_ARB_ID]],Spec_Master_List_tbl[ARB_ID],0)),""))</f>
        <v/>
      </c>
      <c r="J282" s="83"/>
      <c r="K282" s="56"/>
      <c r="L282" s="57"/>
      <c r="M28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82" s="63"/>
      <c r="O282" s="59"/>
      <c r="P282" s="57"/>
      <c r="Q282" s="57"/>
      <c r="R282" s="58"/>
      <c r="S28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82" s="70"/>
      <c r="U282" s="70"/>
      <c r="V282" s="70"/>
      <c r="W282" s="56"/>
      <c r="X282" s="57"/>
      <c r="Y282" s="57"/>
      <c r="Z282" s="56"/>
      <c r="AA282" s="57"/>
      <c r="AB282" s="56"/>
      <c r="AC282" s="57"/>
    </row>
    <row r="283" spans="1:29" ht="16" thickBot="1" x14ac:dyDescent="0.4">
      <c r="A283" s="50" t="str">
        <f>IF(ISBLANK(Registration_Tbl[[#This Row],[Facility_Unit_Name]]),"",'EPE Information'!$C$9)</f>
        <v/>
      </c>
      <c r="B283" s="51"/>
      <c r="C283" s="71" t="str">
        <f>_xlfn.IFNA(INDEX(Spec_Master_List_tbl[ARB_ID],MATCH(Registration_Tbl[[#This Row],[Facility_Unit_Name]],Spec_Master_List_tbl[Specified_Import_Name],0)),"")</f>
        <v/>
      </c>
      <c r="D283" s="52" t="str">
        <f>IF(_xlfn.IFNA(INDEX(Spec_Master_List_tbl[Primary Fuel],MATCH(Registration_Tbl[[#This Row],[Facility_Unit_ARB_ID]],Spec_Master_List_tbl[ARB_ID],0)),"")=0,"",_xlfn.IFNA(INDEX(Spec_Master_List_tbl[Primary Fuel],MATCH(Registration_Tbl[[#This Row],[Facility_Unit_ARB_ID]],Spec_Master_List_tbl[ARB_ID],0)),""))</f>
        <v/>
      </c>
      <c r="E283" s="84" t="str">
        <f>IF(_xlfn.IFNA(INDEX(Spec_Master_List_tbl[Cogen],MATCH(Registration_Tbl[[#This Row],[Facility_Unit_ARB_ID]],Spec_Master_List_tbl[ARB_ID],0)),"")=0,"",_xlfn.IFNA(INDEX(Spec_Master_List_tbl[Cogen],MATCH(Registration_Tbl[[#This Row],[Facility_Unit_ARB_ID]],Spec_Master_List_tbl[ARB_ID],0)),""))</f>
        <v/>
      </c>
      <c r="F283" s="72"/>
      <c r="G283" s="52" t="str">
        <f>IF(_xlfn.IFNA(INDEX(Spec_Master_List_tbl[USEPA_GHG_ID],MATCH(Registration_Tbl[[#This Row],[Facility_Unit_ARB_ID]],Spec_Master_List_tbl[ARB_ID],0)),"")=0,"",_xlfn.IFNA(INDEX(Spec_Master_List_tbl[USEPA_GHG_ID],MATCH(Registration_Tbl[[#This Row],[Facility_Unit_ARB_ID]],Spec_Master_List_tbl[ARB_ID],0)),""))</f>
        <v/>
      </c>
      <c r="H28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83" s="52" t="str">
        <f>IF(_xlfn.IFNA(INDEX(Spec_Master_List_tbl[CEC_RPS_ID],MATCH(Registration_Tbl[[#This Row],[Facility_Unit_ARB_ID]],Spec_Master_List_tbl[ARB_ID],0)),"")=0,"",_xlfn.IFNA(INDEX(Spec_Master_List_tbl[CEC_RPS_ID],MATCH(Registration_Tbl[[#This Row],[Facility_Unit_ARB_ID]],Spec_Master_List_tbl[ARB_ID],0)),""))</f>
        <v/>
      </c>
      <c r="J283" s="83"/>
      <c r="K283" s="56"/>
      <c r="L283" s="57"/>
      <c r="M28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83" s="63"/>
      <c r="O283" s="59"/>
      <c r="P283" s="57"/>
      <c r="Q283" s="57"/>
      <c r="R283" s="58"/>
      <c r="S28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83" s="70"/>
      <c r="U283" s="70"/>
      <c r="V283" s="70"/>
      <c r="W283" s="56"/>
      <c r="X283" s="57"/>
      <c r="Y283" s="57"/>
      <c r="Z283" s="56"/>
      <c r="AA283" s="57"/>
      <c r="AB283" s="56"/>
      <c r="AC283" s="57"/>
    </row>
    <row r="284" spans="1:29" ht="16" thickBot="1" x14ac:dyDescent="0.4">
      <c r="A284" s="50" t="str">
        <f>IF(ISBLANK(Registration_Tbl[[#This Row],[Facility_Unit_Name]]),"",'EPE Information'!$C$9)</f>
        <v/>
      </c>
      <c r="B284" s="51"/>
      <c r="C284" s="71" t="str">
        <f>_xlfn.IFNA(INDEX(Spec_Master_List_tbl[ARB_ID],MATCH(Registration_Tbl[[#This Row],[Facility_Unit_Name]],Spec_Master_List_tbl[Specified_Import_Name],0)),"")</f>
        <v/>
      </c>
      <c r="D284" s="52" t="str">
        <f>IF(_xlfn.IFNA(INDEX(Spec_Master_List_tbl[Primary Fuel],MATCH(Registration_Tbl[[#This Row],[Facility_Unit_ARB_ID]],Spec_Master_List_tbl[ARB_ID],0)),"")=0,"",_xlfn.IFNA(INDEX(Spec_Master_List_tbl[Primary Fuel],MATCH(Registration_Tbl[[#This Row],[Facility_Unit_ARB_ID]],Spec_Master_List_tbl[ARB_ID],0)),""))</f>
        <v/>
      </c>
      <c r="E284" s="84" t="str">
        <f>IF(_xlfn.IFNA(INDEX(Spec_Master_List_tbl[Cogen],MATCH(Registration_Tbl[[#This Row],[Facility_Unit_ARB_ID]],Spec_Master_List_tbl[ARB_ID],0)),"")=0,"",_xlfn.IFNA(INDEX(Spec_Master_List_tbl[Cogen],MATCH(Registration_Tbl[[#This Row],[Facility_Unit_ARB_ID]],Spec_Master_List_tbl[ARB_ID],0)),""))</f>
        <v/>
      </c>
      <c r="F284" s="72"/>
      <c r="G284" s="52" t="str">
        <f>IF(_xlfn.IFNA(INDEX(Spec_Master_List_tbl[USEPA_GHG_ID],MATCH(Registration_Tbl[[#This Row],[Facility_Unit_ARB_ID]],Spec_Master_List_tbl[ARB_ID],0)),"")=0,"",_xlfn.IFNA(INDEX(Spec_Master_List_tbl[USEPA_GHG_ID],MATCH(Registration_Tbl[[#This Row],[Facility_Unit_ARB_ID]],Spec_Master_List_tbl[ARB_ID],0)),""))</f>
        <v/>
      </c>
      <c r="H28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84" s="52" t="str">
        <f>IF(_xlfn.IFNA(INDEX(Spec_Master_List_tbl[CEC_RPS_ID],MATCH(Registration_Tbl[[#This Row],[Facility_Unit_ARB_ID]],Spec_Master_List_tbl[ARB_ID],0)),"")=0,"",_xlfn.IFNA(INDEX(Spec_Master_List_tbl[CEC_RPS_ID],MATCH(Registration_Tbl[[#This Row],[Facility_Unit_ARB_ID]],Spec_Master_List_tbl[ARB_ID],0)),""))</f>
        <v/>
      </c>
      <c r="J284" s="83"/>
      <c r="K284" s="56"/>
      <c r="L284" s="57"/>
      <c r="M28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84" s="63"/>
      <c r="O284" s="59"/>
      <c r="P284" s="57"/>
      <c r="Q284" s="57"/>
      <c r="R284" s="58"/>
      <c r="S28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84" s="70"/>
      <c r="U284" s="70"/>
      <c r="V284" s="70"/>
      <c r="W284" s="56"/>
      <c r="X284" s="57"/>
      <c r="Y284" s="57"/>
      <c r="Z284" s="56"/>
      <c r="AA284" s="57"/>
      <c r="AB284" s="56"/>
      <c r="AC284" s="57"/>
    </row>
    <row r="285" spans="1:29" ht="16" thickBot="1" x14ac:dyDescent="0.4">
      <c r="A285" s="50" t="str">
        <f>IF(ISBLANK(Registration_Tbl[[#This Row],[Facility_Unit_Name]]),"",'EPE Information'!$C$9)</f>
        <v/>
      </c>
      <c r="B285" s="51"/>
      <c r="C285" s="71" t="str">
        <f>_xlfn.IFNA(INDEX(Spec_Master_List_tbl[ARB_ID],MATCH(Registration_Tbl[[#This Row],[Facility_Unit_Name]],Spec_Master_List_tbl[Specified_Import_Name],0)),"")</f>
        <v/>
      </c>
      <c r="D285" s="52" t="str">
        <f>IF(_xlfn.IFNA(INDEX(Spec_Master_List_tbl[Primary Fuel],MATCH(Registration_Tbl[[#This Row],[Facility_Unit_ARB_ID]],Spec_Master_List_tbl[ARB_ID],0)),"")=0,"",_xlfn.IFNA(INDEX(Spec_Master_List_tbl[Primary Fuel],MATCH(Registration_Tbl[[#This Row],[Facility_Unit_ARB_ID]],Spec_Master_List_tbl[ARB_ID],0)),""))</f>
        <v/>
      </c>
      <c r="E285" s="84" t="str">
        <f>IF(_xlfn.IFNA(INDEX(Spec_Master_List_tbl[Cogen],MATCH(Registration_Tbl[[#This Row],[Facility_Unit_ARB_ID]],Spec_Master_List_tbl[ARB_ID],0)),"")=0,"",_xlfn.IFNA(INDEX(Spec_Master_List_tbl[Cogen],MATCH(Registration_Tbl[[#This Row],[Facility_Unit_ARB_ID]],Spec_Master_List_tbl[ARB_ID],0)),""))</f>
        <v/>
      </c>
      <c r="F285" s="72"/>
      <c r="G285" s="52" t="str">
        <f>IF(_xlfn.IFNA(INDEX(Spec_Master_List_tbl[USEPA_GHG_ID],MATCH(Registration_Tbl[[#This Row],[Facility_Unit_ARB_ID]],Spec_Master_List_tbl[ARB_ID],0)),"")=0,"",_xlfn.IFNA(INDEX(Spec_Master_List_tbl[USEPA_GHG_ID],MATCH(Registration_Tbl[[#This Row],[Facility_Unit_ARB_ID]],Spec_Master_List_tbl[ARB_ID],0)),""))</f>
        <v/>
      </c>
      <c r="H28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85" s="52" t="str">
        <f>IF(_xlfn.IFNA(INDEX(Spec_Master_List_tbl[CEC_RPS_ID],MATCH(Registration_Tbl[[#This Row],[Facility_Unit_ARB_ID]],Spec_Master_List_tbl[ARB_ID],0)),"")=0,"",_xlfn.IFNA(INDEX(Spec_Master_List_tbl[CEC_RPS_ID],MATCH(Registration_Tbl[[#This Row],[Facility_Unit_ARB_ID]],Spec_Master_List_tbl[ARB_ID],0)),""))</f>
        <v/>
      </c>
      <c r="J285" s="83"/>
      <c r="K285" s="56"/>
      <c r="L285" s="57"/>
      <c r="M28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85" s="63"/>
      <c r="O285" s="59"/>
      <c r="P285" s="57"/>
      <c r="Q285" s="57"/>
      <c r="R285" s="58"/>
      <c r="S28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85" s="70"/>
      <c r="U285" s="70"/>
      <c r="V285" s="70"/>
      <c r="W285" s="56"/>
      <c r="X285" s="57"/>
      <c r="Y285" s="57"/>
      <c r="Z285" s="56"/>
      <c r="AA285" s="57"/>
      <c r="AB285" s="56"/>
      <c r="AC285" s="57"/>
    </row>
    <row r="286" spans="1:29" ht="16" thickBot="1" x14ac:dyDescent="0.4">
      <c r="A286" s="50" t="str">
        <f>IF(ISBLANK(Registration_Tbl[[#This Row],[Facility_Unit_Name]]),"",'EPE Information'!$C$9)</f>
        <v/>
      </c>
      <c r="B286" s="51"/>
      <c r="C286" s="71" t="str">
        <f>_xlfn.IFNA(INDEX(Spec_Master_List_tbl[ARB_ID],MATCH(Registration_Tbl[[#This Row],[Facility_Unit_Name]],Spec_Master_List_tbl[Specified_Import_Name],0)),"")</f>
        <v/>
      </c>
      <c r="D286" s="52" t="str">
        <f>IF(_xlfn.IFNA(INDEX(Spec_Master_List_tbl[Primary Fuel],MATCH(Registration_Tbl[[#This Row],[Facility_Unit_ARB_ID]],Spec_Master_List_tbl[ARB_ID],0)),"")=0,"",_xlfn.IFNA(INDEX(Spec_Master_List_tbl[Primary Fuel],MATCH(Registration_Tbl[[#This Row],[Facility_Unit_ARB_ID]],Spec_Master_List_tbl[ARB_ID],0)),""))</f>
        <v/>
      </c>
      <c r="E286" s="84" t="str">
        <f>IF(_xlfn.IFNA(INDEX(Spec_Master_List_tbl[Cogen],MATCH(Registration_Tbl[[#This Row],[Facility_Unit_ARB_ID]],Spec_Master_List_tbl[ARB_ID],0)),"")=0,"",_xlfn.IFNA(INDEX(Spec_Master_List_tbl[Cogen],MATCH(Registration_Tbl[[#This Row],[Facility_Unit_ARB_ID]],Spec_Master_List_tbl[ARB_ID],0)),""))</f>
        <v/>
      </c>
      <c r="F286" s="72"/>
      <c r="G286" s="52" t="str">
        <f>IF(_xlfn.IFNA(INDEX(Spec_Master_List_tbl[USEPA_GHG_ID],MATCH(Registration_Tbl[[#This Row],[Facility_Unit_ARB_ID]],Spec_Master_List_tbl[ARB_ID],0)),"")=0,"",_xlfn.IFNA(INDEX(Spec_Master_List_tbl[USEPA_GHG_ID],MATCH(Registration_Tbl[[#This Row],[Facility_Unit_ARB_ID]],Spec_Master_List_tbl[ARB_ID],0)),""))</f>
        <v/>
      </c>
      <c r="H28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86" s="52" t="str">
        <f>IF(_xlfn.IFNA(INDEX(Spec_Master_List_tbl[CEC_RPS_ID],MATCH(Registration_Tbl[[#This Row],[Facility_Unit_ARB_ID]],Spec_Master_List_tbl[ARB_ID],0)),"")=0,"",_xlfn.IFNA(INDEX(Spec_Master_List_tbl[CEC_RPS_ID],MATCH(Registration_Tbl[[#This Row],[Facility_Unit_ARB_ID]],Spec_Master_List_tbl[ARB_ID],0)),""))</f>
        <v/>
      </c>
      <c r="J286" s="83"/>
      <c r="K286" s="56"/>
      <c r="L286" s="57"/>
      <c r="M28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86" s="63"/>
      <c r="O286" s="59"/>
      <c r="P286" s="57"/>
      <c r="Q286" s="57"/>
      <c r="R286" s="58"/>
      <c r="S28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86" s="70"/>
      <c r="U286" s="70"/>
      <c r="V286" s="70"/>
      <c r="W286" s="56"/>
      <c r="X286" s="57"/>
      <c r="Y286" s="57"/>
      <c r="Z286" s="56"/>
      <c r="AA286" s="57"/>
      <c r="AB286" s="56"/>
      <c r="AC286" s="57"/>
    </row>
    <row r="287" spans="1:29" ht="16" thickBot="1" x14ac:dyDescent="0.4">
      <c r="A287" s="50" t="str">
        <f>IF(ISBLANK(Registration_Tbl[[#This Row],[Facility_Unit_Name]]),"",'EPE Information'!$C$9)</f>
        <v/>
      </c>
      <c r="B287" s="51"/>
      <c r="C287" s="71" t="str">
        <f>_xlfn.IFNA(INDEX(Spec_Master_List_tbl[ARB_ID],MATCH(Registration_Tbl[[#This Row],[Facility_Unit_Name]],Spec_Master_List_tbl[Specified_Import_Name],0)),"")</f>
        <v/>
      </c>
      <c r="D287" s="52" t="str">
        <f>IF(_xlfn.IFNA(INDEX(Spec_Master_List_tbl[Primary Fuel],MATCH(Registration_Tbl[[#This Row],[Facility_Unit_ARB_ID]],Spec_Master_List_tbl[ARB_ID],0)),"")=0,"",_xlfn.IFNA(INDEX(Spec_Master_List_tbl[Primary Fuel],MATCH(Registration_Tbl[[#This Row],[Facility_Unit_ARB_ID]],Spec_Master_List_tbl[ARB_ID],0)),""))</f>
        <v/>
      </c>
      <c r="E287" s="84" t="str">
        <f>IF(_xlfn.IFNA(INDEX(Spec_Master_List_tbl[Cogen],MATCH(Registration_Tbl[[#This Row],[Facility_Unit_ARB_ID]],Spec_Master_List_tbl[ARB_ID],0)),"")=0,"",_xlfn.IFNA(INDEX(Spec_Master_List_tbl[Cogen],MATCH(Registration_Tbl[[#This Row],[Facility_Unit_ARB_ID]],Spec_Master_List_tbl[ARB_ID],0)),""))</f>
        <v/>
      </c>
      <c r="F287" s="72"/>
      <c r="G287" s="52" t="str">
        <f>IF(_xlfn.IFNA(INDEX(Spec_Master_List_tbl[USEPA_GHG_ID],MATCH(Registration_Tbl[[#This Row],[Facility_Unit_ARB_ID]],Spec_Master_List_tbl[ARB_ID],0)),"")=0,"",_xlfn.IFNA(INDEX(Spec_Master_List_tbl[USEPA_GHG_ID],MATCH(Registration_Tbl[[#This Row],[Facility_Unit_ARB_ID]],Spec_Master_List_tbl[ARB_ID],0)),""))</f>
        <v/>
      </c>
      <c r="H28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87" s="52" t="str">
        <f>IF(_xlfn.IFNA(INDEX(Spec_Master_List_tbl[CEC_RPS_ID],MATCH(Registration_Tbl[[#This Row],[Facility_Unit_ARB_ID]],Spec_Master_List_tbl[ARB_ID],0)),"")=0,"",_xlfn.IFNA(INDEX(Spec_Master_List_tbl[CEC_RPS_ID],MATCH(Registration_Tbl[[#This Row],[Facility_Unit_ARB_ID]],Spec_Master_List_tbl[ARB_ID],0)),""))</f>
        <v/>
      </c>
      <c r="J287" s="83"/>
      <c r="K287" s="56"/>
      <c r="L287" s="57"/>
      <c r="M28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87" s="63"/>
      <c r="O287" s="59"/>
      <c r="P287" s="57"/>
      <c r="Q287" s="57"/>
      <c r="R287" s="58"/>
      <c r="S28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87" s="70"/>
      <c r="U287" s="70"/>
      <c r="V287" s="70"/>
      <c r="W287" s="56"/>
      <c r="X287" s="57"/>
      <c r="Y287" s="57"/>
      <c r="Z287" s="56"/>
      <c r="AA287" s="57"/>
      <c r="AB287" s="56"/>
      <c r="AC287" s="57"/>
    </row>
    <row r="288" spans="1:29" ht="16" thickBot="1" x14ac:dyDescent="0.4">
      <c r="A288" s="50" t="str">
        <f>IF(ISBLANK(Registration_Tbl[[#This Row],[Facility_Unit_Name]]),"",'EPE Information'!$C$9)</f>
        <v/>
      </c>
      <c r="B288" s="51"/>
      <c r="C288" s="71" t="str">
        <f>_xlfn.IFNA(INDEX(Spec_Master_List_tbl[ARB_ID],MATCH(Registration_Tbl[[#This Row],[Facility_Unit_Name]],Spec_Master_List_tbl[Specified_Import_Name],0)),"")</f>
        <v/>
      </c>
      <c r="D288" s="52" t="str">
        <f>IF(_xlfn.IFNA(INDEX(Spec_Master_List_tbl[Primary Fuel],MATCH(Registration_Tbl[[#This Row],[Facility_Unit_ARB_ID]],Spec_Master_List_tbl[ARB_ID],0)),"")=0,"",_xlfn.IFNA(INDEX(Spec_Master_List_tbl[Primary Fuel],MATCH(Registration_Tbl[[#This Row],[Facility_Unit_ARB_ID]],Spec_Master_List_tbl[ARB_ID],0)),""))</f>
        <v/>
      </c>
      <c r="E288" s="84" t="str">
        <f>IF(_xlfn.IFNA(INDEX(Spec_Master_List_tbl[Cogen],MATCH(Registration_Tbl[[#This Row],[Facility_Unit_ARB_ID]],Spec_Master_List_tbl[ARB_ID],0)),"")=0,"",_xlfn.IFNA(INDEX(Spec_Master_List_tbl[Cogen],MATCH(Registration_Tbl[[#This Row],[Facility_Unit_ARB_ID]],Spec_Master_List_tbl[ARB_ID],0)),""))</f>
        <v/>
      </c>
      <c r="F288" s="72"/>
      <c r="G288" s="52" t="str">
        <f>IF(_xlfn.IFNA(INDEX(Spec_Master_List_tbl[USEPA_GHG_ID],MATCH(Registration_Tbl[[#This Row],[Facility_Unit_ARB_ID]],Spec_Master_List_tbl[ARB_ID],0)),"")=0,"",_xlfn.IFNA(INDEX(Spec_Master_List_tbl[USEPA_GHG_ID],MATCH(Registration_Tbl[[#This Row],[Facility_Unit_ARB_ID]],Spec_Master_List_tbl[ARB_ID],0)),""))</f>
        <v/>
      </c>
      <c r="H28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88" s="52" t="str">
        <f>IF(_xlfn.IFNA(INDEX(Spec_Master_List_tbl[CEC_RPS_ID],MATCH(Registration_Tbl[[#This Row],[Facility_Unit_ARB_ID]],Spec_Master_List_tbl[ARB_ID],0)),"")=0,"",_xlfn.IFNA(INDEX(Spec_Master_List_tbl[CEC_RPS_ID],MATCH(Registration_Tbl[[#This Row],[Facility_Unit_ARB_ID]],Spec_Master_List_tbl[ARB_ID],0)),""))</f>
        <v/>
      </c>
      <c r="J288" s="83"/>
      <c r="K288" s="56"/>
      <c r="L288" s="57"/>
      <c r="M28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88" s="63"/>
      <c r="O288" s="59"/>
      <c r="P288" s="57"/>
      <c r="Q288" s="57"/>
      <c r="R288" s="58"/>
      <c r="S28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88" s="70"/>
      <c r="U288" s="70"/>
      <c r="V288" s="70"/>
      <c r="W288" s="56"/>
      <c r="X288" s="57"/>
      <c r="Y288" s="57"/>
      <c r="Z288" s="56"/>
      <c r="AA288" s="57"/>
      <c r="AB288" s="56"/>
      <c r="AC288" s="57"/>
    </row>
    <row r="289" spans="1:29" ht="16" thickBot="1" x14ac:dyDescent="0.4">
      <c r="A289" s="50" t="str">
        <f>IF(ISBLANK(Registration_Tbl[[#This Row],[Facility_Unit_Name]]),"",'EPE Information'!$C$9)</f>
        <v/>
      </c>
      <c r="B289" s="51"/>
      <c r="C289" s="71" t="str">
        <f>_xlfn.IFNA(INDEX(Spec_Master_List_tbl[ARB_ID],MATCH(Registration_Tbl[[#This Row],[Facility_Unit_Name]],Spec_Master_List_tbl[Specified_Import_Name],0)),"")</f>
        <v/>
      </c>
      <c r="D289" s="52" t="str">
        <f>IF(_xlfn.IFNA(INDEX(Spec_Master_List_tbl[Primary Fuel],MATCH(Registration_Tbl[[#This Row],[Facility_Unit_ARB_ID]],Spec_Master_List_tbl[ARB_ID],0)),"")=0,"",_xlfn.IFNA(INDEX(Spec_Master_List_tbl[Primary Fuel],MATCH(Registration_Tbl[[#This Row],[Facility_Unit_ARB_ID]],Spec_Master_List_tbl[ARB_ID],0)),""))</f>
        <v/>
      </c>
      <c r="E289" s="84" t="str">
        <f>IF(_xlfn.IFNA(INDEX(Spec_Master_List_tbl[Cogen],MATCH(Registration_Tbl[[#This Row],[Facility_Unit_ARB_ID]],Spec_Master_List_tbl[ARB_ID],0)),"")=0,"",_xlfn.IFNA(INDEX(Spec_Master_List_tbl[Cogen],MATCH(Registration_Tbl[[#This Row],[Facility_Unit_ARB_ID]],Spec_Master_List_tbl[ARB_ID],0)),""))</f>
        <v/>
      </c>
      <c r="F289" s="72"/>
      <c r="G289" s="52" t="str">
        <f>IF(_xlfn.IFNA(INDEX(Spec_Master_List_tbl[USEPA_GHG_ID],MATCH(Registration_Tbl[[#This Row],[Facility_Unit_ARB_ID]],Spec_Master_List_tbl[ARB_ID],0)),"")=0,"",_xlfn.IFNA(INDEX(Spec_Master_List_tbl[USEPA_GHG_ID],MATCH(Registration_Tbl[[#This Row],[Facility_Unit_ARB_ID]],Spec_Master_List_tbl[ARB_ID],0)),""))</f>
        <v/>
      </c>
      <c r="H28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89" s="52" t="str">
        <f>IF(_xlfn.IFNA(INDEX(Spec_Master_List_tbl[CEC_RPS_ID],MATCH(Registration_Tbl[[#This Row],[Facility_Unit_ARB_ID]],Spec_Master_List_tbl[ARB_ID],0)),"")=0,"",_xlfn.IFNA(INDEX(Spec_Master_List_tbl[CEC_RPS_ID],MATCH(Registration_Tbl[[#This Row],[Facility_Unit_ARB_ID]],Spec_Master_List_tbl[ARB_ID],0)),""))</f>
        <v/>
      </c>
      <c r="J289" s="83"/>
      <c r="K289" s="56"/>
      <c r="L289" s="57"/>
      <c r="M28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89" s="63"/>
      <c r="O289" s="59"/>
      <c r="P289" s="57"/>
      <c r="Q289" s="57"/>
      <c r="R289" s="58"/>
      <c r="S28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89" s="70"/>
      <c r="U289" s="70"/>
      <c r="V289" s="70"/>
      <c r="W289" s="56"/>
      <c r="X289" s="57"/>
      <c r="Y289" s="57"/>
      <c r="Z289" s="56"/>
      <c r="AA289" s="57"/>
      <c r="AB289" s="56"/>
      <c r="AC289" s="57"/>
    </row>
    <row r="290" spans="1:29" ht="16" thickBot="1" x14ac:dyDescent="0.4">
      <c r="A290" s="50" t="str">
        <f>IF(ISBLANK(Registration_Tbl[[#This Row],[Facility_Unit_Name]]),"",'EPE Information'!$C$9)</f>
        <v/>
      </c>
      <c r="B290" s="51"/>
      <c r="C290" s="71" t="str">
        <f>_xlfn.IFNA(INDEX(Spec_Master_List_tbl[ARB_ID],MATCH(Registration_Tbl[[#This Row],[Facility_Unit_Name]],Spec_Master_List_tbl[Specified_Import_Name],0)),"")</f>
        <v/>
      </c>
      <c r="D290" s="52" t="str">
        <f>IF(_xlfn.IFNA(INDEX(Spec_Master_List_tbl[Primary Fuel],MATCH(Registration_Tbl[[#This Row],[Facility_Unit_ARB_ID]],Spec_Master_List_tbl[ARB_ID],0)),"")=0,"",_xlfn.IFNA(INDEX(Spec_Master_List_tbl[Primary Fuel],MATCH(Registration_Tbl[[#This Row],[Facility_Unit_ARB_ID]],Spec_Master_List_tbl[ARB_ID],0)),""))</f>
        <v/>
      </c>
      <c r="E290" s="84" t="str">
        <f>IF(_xlfn.IFNA(INDEX(Spec_Master_List_tbl[Cogen],MATCH(Registration_Tbl[[#This Row],[Facility_Unit_ARB_ID]],Spec_Master_List_tbl[ARB_ID],0)),"")=0,"",_xlfn.IFNA(INDEX(Spec_Master_List_tbl[Cogen],MATCH(Registration_Tbl[[#This Row],[Facility_Unit_ARB_ID]],Spec_Master_List_tbl[ARB_ID],0)),""))</f>
        <v/>
      </c>
      <c r="F290" s="72"/>
      <c r="G290" s="52" t="str">
        <f>IF(_xlfn.IFNA(INDEX(Spec_Master_List_tbl[USEPA_GHG_ID],MATCH(Registration_Tbl[[#This Row],[Facility_Unit_ARB_ID]],Spec_Master_List_tbl[ARB_ID],0)),"")=0,"",_xlfn.IFNA(INDEX(Spec_Master_List_tbl[USEPA_GHG_ID],MATCH(Registration_Tbl[[#This Row],[Facility_Unit_ARB_ID]],Spec_Master_List_tbl[ARB_ID],0)),""))</f>
        <v/>
      </c>
      <c r="H29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90" s="52" t="str">
        <f>IF(_xlfn.IFNA(INDEX(Spec_Master_List_tbl[CEC_RPS_ID],MATCH(Registration_Tbl[[#This Row],[Facility_Unit_ARB_ID]],Spec_Master_List_tbl[ARB_ID],0)),"")=0,"",_xlfn.IFNA(INDEX(Spec_Master_List_tbl[CEC_RPS_ID],MATCH(Registration_Tbl[[#This Row],[Facility_Unit_ARB_ID]],Spec_Master_List_tbl[ARB_ID],0)),""))</f>
        <v/>
      </c>
      <c r="J290" s="83"/>
      <c r="K290" s="56"/>
      <c r="L290" s="57"/>
      <c r="M29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90" s="63"/>
      <c r="O290" s="59"/>
      <c r="P290" s="57"/>
      <c r="Q290" s="57"/>
      <c r="R290" s="58"/>
      <c r="S29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90" s="70"/>
      <c r="U290" s="70"/>
      <c r="V290" s="70"/>
      <c r="W290" s="56"/>
      <c r="X290" s="57"/>
      <c r="Y290" s="57"/>
      <c r="Z290" s="56"/>
      <c r="AA290" s="57"/>
      <c r="AB290" s="56"/>
      <c r="AC290" s="57"/>
    </row>
    <row r="291" spans="1:29" ht="16" thickBot="1" x14ac:dyDescent="0.4">
      <c r="A291" s="50" t="str">
        <f>IF(ISBLANK(Registration_Tbl[[#This Row],[Facility_Unit_Name]]),"",'EPE Information'!$C$9)</f>
        <v/>
      </c>
      <c r="B291" s="51"/>
      <c r="C291" s="71" t="str">
        <f>_xlfn.IFNA(INDEX(Spec_Master_List_tbl[ARB_ID],MATCH(Registration_Tbl[[#This Row],[Facility_Unit_Name]],Spec_Master_List_tbl[Specified_Import_Name],0)),"")</f>
        <v/>
      </c>
      <c r="D291" s="52" t="str">
        <f>IF(_xlfn.IFNA(INDEX(Spec_Master_List_tbl[Primary Fuel],MATCH(Registration_Tbl[[#This Row],[Facility_Unit_ARB_ID]],Spec_Master_List_tbl[ARB_ID],0)),"")=0,"",_xlfn.IFNA(INDEX(Spec_Master_List_tbl[Primary Fuel],MATCH(Registration_Tbl[[#This Row],[Facility_Unit_ARB_ID]],Spec_Master_List_tbl[ARB_ID],0)),""))</f>
        <v/>
      </c>
      <c r="E291" s="84" t="str">
        <f>IF(_xlfn.IFNA(INDEX(Spec_Master_List_tbl[Cogen],MATCH(Registration_Tbl[[#This Row],[Facility_Unit_ARB_ID]],Spec_Master_List_tbl[ARB_ID],0)),"")=0,"",_xlfn.IFNA(INDEX(Spec_Master_List_tbl[Cogen],MATCH(Registration_Tbl[[#This Row],[Facility_Unit_ARB_ID]],Spec_Master_List_tbl[ARB_ID],0)),""))</f>
        <v/>
      </c>
      <c r="F291" s="72"/>
      <c r="G291" s="52" t="str">
        <f>IF(_xlfn.IFNA(INDEX(Spec_Master_List_tbl[USEPA_GHG_ID],MATCH(Registration_Tbl[[#This Row],[Facility_Unit_ARB_ID]],Spec_Master_List_tbl[ARB_ID],0)),"")=0,"",_xlfn.IFNA(INDEX(Spec_Master_List_tbl[USEPA_GHG_ID],MATCH(Registration_Tbl[[#This Row],[Facility_Unit_ARB_ID]],Spec_Master_List_tbl[ARB_ID],0)),""))</f>
        <v/>
      </c>
      <c r="H29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91" s="52" t="str">
        <f>IF(_xlfn.IFNA(INDEX(Spec_Master_List_tbl[CEC_RPS_ID],MATCH(Registration_Tbl[[#This Row],[Facility_Unit_ARB_ID]],Spec_Master_List_tbl[ARB_ID],0)),"")=0,"",_xlfn.IFNA(INDEX(Spec_Master_List_tbl[CEC_RPS_ID],MATCH(Registration_Tbl[[#This Row],[Facility_Unit_ARB_ID]],Spec_Master_List_tbl[ARB_ID],0)),""))</f>
        <v/>
      </c>
      <c r="J291" s="83"/>
      <c r="K291" s="56"/>
      <c r="L291" s="57"/>
      <c r="M29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91" s="63"/>
      <c r="O291" s="59"/>
      <c r="P291" s="57"/>
      <c r="Q291" s="57"/>
      <c r="R291" s="58"/>
      <c r="S29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91" s="70"/>
      <c r="U291" s="70"/>
      <c r="V291" s="70"/>
      <c r="W291" s="56"/>
      <c r="X291" s="57"/>
      <c r="Y291" s="57"/>
      <c r="Z291" s="56"/>
      <c r="AA291" s="57"/>
      <c r="AB291" s="56"/>
      <c r="AC291" s="57"/>
    </row>
    <row r="292" spans="1:29" ht="16" thickBot="1" x14ac:dyDescent="0.4">
      <c r="A292" s="50" t="str">
        <f>IF(ISBLANK(Registration_Tbl[[#This Row],[Facility_Unit_Name]]),"",'EPE Information'!$C$9)</f>
        <v/>
      </c>
      <c r="B292" s="51"/>
      <c r="C292" s="71" t="str">
        <f>_xlfn.IFNA(INDEX(Spec_Master_List_tbl[ARB_ID],MATCH(Registration_Tbl[[#This Row],[Facility_Unit_Name]],Spec_Master_List_tbl[Specified_Import_Name],0)),"")</f>
        <v/>
      </c>
      <c r="D292" s="52" t="str">
        <f>IF(_xlfn.IFNA(INDEX(Spec_Master_List_tbl[Primary Fuel],MATCH(Registration_Tbl[[#This Row],[Facility_Unit_ARB_ID]],Spec_Master_List_tbl[ARB_ID],0)),"")=0,"",_xlfn.IFNA(INDEX(Spec_Master_List_tbl[Primary Fuel],MATCH(Registration_Tbl[[#This Row],[Facility_Unit_ARB_ID]],Spec_Master_List_tbl[ARB_ID],0)),""))</f>
        <v/>
      </c>
      <c r="E292" s="84" t="str">
        <f>IF(_xlfn.IFNA(INDEX(Spec_Master_List_tbl[Cogen],MATCH(Registration_Tbl[[#This Row],[Facility_Unit_ARB_ID]],Spec_Master_List_tbl[ARB_ID],0)),"")=0,"",_xlfn.IFNA(INDEX(Spec_Master_List_tbl[Cogen],MATCH(Registration_Tbl[[#This Row],[Facility_Unit_ARB_ID]],Spec_Master_List_tbl[ARB_ID],0)),""))</f>
        <v/>
      </c>
      <c r="F292" s="72"/>
      <c r="G292" s="52" t="str">
        <f>IF(_xlfn.IFNA(INDEX(Spec_Master_List_tbl[USEPA_GHG_ID],MATCH(Registration_Tbl[[#This Row],[Facility_Unit_ARB_ID]],Spec_Master_List_tbl[ARB_ID],0)),"")=0,"",_xlfn.IFNA(INDEX(Spec_Master_List_tbl[USEPA_GHG_ID],MATCH(Registration_Tbl[[#This Row],[Facility_Unit_ARB_ID]],Spec_Master_List_tbl[ARB_ID],0)),""))</f>
        <v/>
      </c>
      <c r="H29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92" s="52" t="str">
        <f>IF(_xlfn.IFNA(INDEX(Spec_Master_List_tbl[CEC_RPS_ID],MATCH(Registration_Tbl[[#This Row],[Facility_Unit_ARB_ID]],Spec_Master_List_tbl[ARB_ID],0)),"")=0,"",_xlfn.IFNA(INDEX(Spec_Master_List_tbl[CEC_RPS_ID],MATCH(Registration_Tbl[[#This Row],[Facility_Unit_ARB_ID]],Spec_Master_List_tbl[ARB_ID],0)),""))</f>
        <v/>
      </c>
      <c r="J292" s="83"/>
      <c r="K292" s="56"/>
      <c r="L292" s="57"/>
      <c r="M29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92" s="63"/>
      <c r="O292" s="59"/>
      <c r="P292" s="57"/>
      <c r="Q292" s="57"/>
      <c r="R292" s="58"/>
      <c r="S29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92" s="70"/>
      <c r="U292" s="70"/>
      <c r="V292" s="70"/>
      <c r="W292" s="56"/>
      <c r="X292" s="57"/>
      <c r="Y292" s="57"/>
      <c r="Z292" s="56"/>
      <c r="AA292" s="57"/>
      <c r="AB292" s="56"/>
      <c r="AC292" s="57"/>
    </row>
    <row r="293" spans="1:29" ht="16" thickBot="1" x14ac:dyDescent="0.4">
      <c r="A293" s="50" t="str">
        <f>IF(ISBLANK(Registration_Tbl[[#This Row],[Facility_Unit_Name]]),"",'EPE Information'!$C$9)</f>
        <v/>
      </c>
      <c r="B293" s="51"/>
      <c r="C293" s="71" t="str">
        <f>_xlfn.IFNA(INDEX(Spec_Master_List_tbl[ARB_ID],MATCH(Registration_Tbl[[#This Row],[Facility_Unit_Name]],Spec_Master_List_tbl[Specified_Import_Name],0)),"")</f>
        <v/>
      </c>
      <c r="D293" s="52" t="str">
        <f>IF(_xlfn.IFNA(INDEX(Spec_Master_List_tbl[Primary Fuel],MATCH(Registration_Tbl[[#This Row],[Facility_Unit_ARB_ID]],Spec_Master_List_tbl[ARB_ID],0)),"")=0,"",_xlfn.IFNA(INDEX(Spec_Master_List_tbl[Primary Fuel],MATCH(Registration_Tbl[[#This Row],[Facility_Unit_ARB_ID]],Spec_Master_List_tbl[ARB_ID],0)),""))</f>
        <v/>
      </c>
      <c r="E293" s="84" t="str">
        <f>IF(_xlfn.IFNA(INDEX(Spec_Master_List_tbl[Cogen],MATCH(Registration_Tbl[[#This Row],[Facility_Unit_ARB_ID]],Spec_Master_List_tbl[ARB_ID],0)),"")=0,"",_xlfn.IFNA(INDEX(Spec_Master_List_tbl[Cogen],MATCH(Registration_Tbl[[#This Row],[Facility_Unit_ARB_ID]],Spec_Master_List_tbl[ARB_ID],0)),""))</f>
        <v/>
      </c>
      <c r="F293" s="72"/>
      <c r="G293" s="52" t="str">
        <f>IF(_xlfn.IFNA(INDEX(Spec_Master_List_tbl[USEPA_GHG_ID],MATCH(Registration_Tbl[[#This Row],[Facility_Unit_ARB_ID]],Spec_Master_List_tbl[ARB_ID],0)),"")=0,"",_xlfn.IFNA(INDEX(Spec_Master_List_tbl[USEPA_GHG_ID],MATCH(Registration_Tbl[[#This Row],[Facility_Unit_ARB_ID]],Spec_Master_List_tbl[ARB_ID],0)),""))</f>
        <v/>
      </c>
      <c r="H29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93" s="52" t="str">
        <f>IF(_xlfn.IFNA(INDEX(Spec_Master_List_tbl[CEC_RPS_ID],MATCH(Registration_Tbl[[#This Row],[Facility_Unit_ARB_ID]],Spec_Master_List_tbl[ARB_ID],0)),"")=0,"",_xlfn.IFNA(INDEX(Spec_Master_List_tbl[CEC_RPS_ID],MATCH(Registration_Tbl[[#This Row],[Facility_Unit_ARB_ID]],Spec_Master_List_tbl[ARB_ID],0)),""))</f>
        <v/>
      </c>
      <c r="J293" s="83"/>
      <c r="K293" s="56"/>
      <c r="L293" s="57"/>
      <c r="M29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93" s="63"/>
      <c r="O293" s="59"/>
      <c r="P293" s="57"/>
      <c r="Q293" s="57"/>
      <c r="R293" s="58"/>
      <c r="S29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93" s="70"/>
      <c r="U293" s="70"/>
      <c r="V293" s="70"/>
      <c r="W293" s="56"/>
      <c r="X293" s="57"/>
      <c r="Y293" s="57"/>
      <c r="Z293" s="56"/>
      <c r="AA293" s="57"/>
      <c r="AB293" s="56"/>
      <c r="AC293" s="57"/>
    </row>
    <row r="294" spans="1:29" ht="16" thickBot="1" x14ac:dyDescent="0.4">
      <c r="A294" s="50" t="str">
        <f>IF(ISBLANK(Registration_Tbl[[#This Row],[Facility_Unit_Name]]),"",'EPE Information'!$C$9)</f>
        <v/>
      </c>
      <c r="B294" s="51"/>
      <c r="C294" s="71" t="str">
        <f>_xlfn.IFNA(INDEX(Spec_Master_List_tbl[ARB_ID],MATCH(Registration_Tbl[[#This Row],[Facility_Unit_Name]],Spec_Master_List_tbl[Specified_Import_Name],0)),"")</f>
        <v/>
      </c>
      <c r="D294" s="52" t="str">
        <f>IF(_xlfn.IFNA(INDEX(Spec_Master_List_tbl[Primary Fuel],MATCH(Registration_Tbl[[#This Row],[Facility_Unit_ARB_ID]],Spec_Master_List_tbl[ARB_ID],0)),"")=0,"",_xlfn.IFNA(INDEX(Spec_Master_List_tbl[Primary Fuel],MATCH(Registration_Tbl[[#This Row],[Facility_Unit_ARB_ID]],Spec_Master_List_tbl[ARB_ID],0)),""))</f>
        <v/>
      </c>
      <c r="E294" s="84" t="str">
        <f>IF(_xlfn.IFNA(INDEX(Spec_Master_List_tbl[Cogen],MATCH(Registration_Tbl[[#This Row],[Facility_Unit_ARB_ID]],Spec_Master_List_tbl[ARB_ID],0)),"")=0,"",_xlfn.IFNA(INDEX(Spec_Master_List_tbl[Cogen],MATCH(Registration_Tbl[[#This Row],[Facility_Unit_ARB_ID]],Spec_Master_List_tbl[ARB_ID],0)),""))</f>
        <v/>
      </c>
      <c r="F294" s="72"/>
      <c r="G294" s="52" t="str">
        <f>IF(_xlfn.IFNA(INDEX(Spec_Master_List_tbl[USEPA_GHG_ID],MATCH(Registration_Tbl[[#This Row],[Facility_Unit_ARB_ID]],Spec_Master_List_tbl[ARB_ID],0)),"")=0,"",_xlfn.IFNA(INDEX(Spec_Master_List_tbl[USEPA_GHG_ID],MATCH(Registration_Tbl[[#This Row],[Facility_Unit_ARB_ID]],Spec_Master_List_tbl[ARB_ID],0)),""))</f>
        <v/>
      </c>
      <c r="H29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94" s="52" t="str">
        <f>IF(_xlfn.IFNA(INDEX(Spec_Master_List_tbl[CEC_RPS_ID],MATCH(Registration_Tbl[[#This Row],[Facility_Unit_ARB_ID]],Spec_Master_List_tbl[ARB_ID],0)),"")=0,"",_xlfn.IFNA(INDEX(Spec_Master_List_tbl[CEC_RPS_ID],MATCH(Registration_Tbl[[#This Row],[Facility_Unit_ARB_ID]],Spec_Master_List_tbl[ARB_ID],0)),""))</f>
        <v/>
      </c>
      <c r="J294" s="83"/>
      <c r="K294" s="56"/>
      <c r="L294" s="57"/>
      <c r="M29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94" s="63"/>
      <c r="O294" s="59"/>
      <c r="P294" s="57"/>
      <c r="Q294" s="57"/>
      <c r="R294" s="58"/>
      <c r="S29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94" s="70"/>
      <c r="U294" s="70"/>
      <c r="V294" s="70"/>
      <c r="W294" s="56"/>
      <c r="X294" s="57"/>
      <c r="Y294" s="57"/>
      <c r="Z294" s="56"/>
      <c r="AA294" s="57"/>
      <c r="AB294" s="56"/>
      <c r="AC294" s="57"/>
    </row>
    <row r="295" spans="1:29" ht="16" thickBot="1" x14ac:dyDescent="0.4">
      <c r="A295" s="50" t="str">
        <f>IF(ISBLANK(Registration_Tbl[[#This Row],[Facility_Unit_Name]]),"",'EPE Information'!$C$9)</f>
        <v/>
      </c>
      <c r="B295" s="51"/>
      <c r="C295" s="71" t="str">
        <f>_xlfn.IFNA(INDEX(Spec_Master_List_tbl[ARB_ID],MATCH(Registration_Tbl[[#This Row],[Facility_Unit_Name]],Spec_Master_List_tbl[Specified_Import_Name],0)),"")</f>
        <v/>
      </c>
      <c r="D295" s="52" t="str">
        <f>IF(_xlfn.IFNA(INDEX(Spec_Master_List_tbl[Primary Fuel],MATCH(Registration_Tbl[[#This Row],[Facility_Unit_ARB_ID]],Spec_Master_List_tbl[ARB_ID],0)),"")=0,"",_xlfn.IFNA(INDEX(Spec_Master_List_tbl[Primary Fuel],MATCH(Registration_Tbl[[#This Row],[Facility_Unit_ARB_ID]],Spec_Master_List_tbl[ARB_ID],0)),""))</f>
        <v/>
      </c>
      <c r="E295" s="84" t="str">
        <f>IF(_xlfn.IFNA(INDEX(Spec_Master_List_tbl[Cogen],MATCH(Registration_Tbl[[#This Row],[Facility_Unit_ARB_ID]],Spec_Master_List_tbl[ARB_ID],0)),"")=0,"",_xlfn.IFNA(INDEX(Spec_Master_List_tbl[Cogen],MATCH(Registration_Tbl[[#This Row],[Facility_Unit_ARB_ID]],Spec_Master_List_tbl[ARB_ID],0)),""))</f>
        <v/>
      </c>
      <c r="F295" s="72"/>
      <c r="G295" s="52" t="str">
        <f>IF(_xlfn.IFNA(INDEX(Spec_Master_List_tbl[USEPA_GHG_ID],MATCH(Registration_Tbl[[#This Row],[Facility_Unit_ARB_ID]],Spec_Master_List_tbl[ARB_ID],0)),"")=0,"",_xlfn.IFNA(INDEX(Spec_Master_List_tbl[USEPA_GHG_ID],MATCH(Registration_Tbl[[#This Row],[Facility_Unit_ARB_ID]],Spec_Master_List_tbl[ARB_ID],0)),""))</f>
        <v/>
      </c>
      <c r="H29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95" s="52" t="str">
        <f>IF(_xlfn.IFNA(INDEX(Spec_Master_List_tbl[CEC_RPS_ID],MATCH(Registration_Tbl[[#This Row],[Facility_Unit_ARB_ID]],Spec_Master_List_tbl[ARB_ID],0)),"")=0,"",_xlfn.IFNA(INDEX(Spec_Master_List_tbl[CEC_RPS_ID],MATCH(Registration_Tbl[[#This Row],[Facility_Unit_ARB_ID]],Spec_Master_List_tbl[ARB_ID],0)),""))</f>
        <v/>
      </c>
      <c r="J295" s="83"/>
      <c r="K295" s="56"/>
      <c r="L295" s="57"/>
      <c r="M29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95" s="63"/>
      <c r="O295" s="59"/>
      <c r="P295" s="57"/>
      <c r="Q295" s="57"/>
      <c r="R295" s="58"/>
      <c r="S29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95" s="70"/>
      <c r="U295" s="70"/>
      <c r="V295" s="70"/>
      <c r="W295" s="56"/>
      <c r="X295" s="57"/>
      <c r="Y295" s="57"/>
      <c r="Z295" s="56"/>
      <c r="AA295" s="57"/>
      <c r="AB295" s="56"/>
      <c r="AC295" s="57"/>
    </row>
    <row r="296" spans="1:29" ht="16" thickBot="1" x14ac:dyDescent="0.4">
      <c r="A296" s="50" t="str">
        <f>IF(ISBLANK(Registration_Tbl[[#This Row],[Facility_Unit_Name]]),"",'EPE Information'!$C$9)</f>
        <v/>
      </c>
      <c r="B296" s="51"/>
      <c r="C296" s="71" t="str">
        <f>_xlfn.IFNA(INDEX(Spec_Master_List_tbl[ARB_ID],MATCH(Registration_Tbl[[#This Row],[Facility_Unit_Name]],Spec_Master_List_tbl[Specified_Import_Name],0)),"")</f>
        <v/>
      </c>
      <c r="D296" s="52" t="str">
        <f>IF(_xlfn.IFNA(INDEX(Spec_Master_List_tbl[Primary Fuel],MATCH(Registration_Tbl[[#This Row],[Facility_Unit_ARB_ID]],Spec_Master_List_tbl[ARB_ID],0)),"")=0,"",_xlfn.IFNA(INDEX(Spec_Master_List_tbl[Primary Fuel],MATCH(Registration_Tbl[[#This Row],[Facility_Unit_ARB_ID]],Spec_Master_List_tbl[ARB_ID],0)),""))</f>
        <v/>
      </c>
      <c r="E296" s="84" t="str">
        <f>IF(_xlfn.IFNA(INDEX(Spec_Master_List_tbl[Cogen],MATCH(Registration_Tbl[[#This Row],[Facility_Unit_ARB_ID]],Spec_Master_List_tbl[ARB_ID],0)),"")=0,"",_xlfn.IFNA(INDEX(Spec_Master_List_tbl[Cogen],MATCH(Registration_Tbl[[#This Row],[Facility_Unit_ARB_ID]],Spec_Master_List_tbl[ARB_ID],0)),""))</f>
        <v/>
      </c>
      <c r="F296" s="72"/>
      <c r="G296" s="52" t="str">
        <f>IF(_xlfn.IFNA(INDEX(Spec_Master_List_tbl[USEPA_GHG_ID],MATCH(Registration_Tbl[[#This Row],[Facility_Unit_ARB_ID]],Spec_Master_List_tbl[ARB_ID],0)),"")=0,"",_xlfn.IFNA(INDEX(Spec_Master_List_tbl[USEPA_GHG_ID],MATCH(Registration_Tbl[[#This Row],[Facility_Unit_ARB_ID]],Spec_Master_List_tbl[ARB_ID],0)),""))</f>
        <v/>
      </c>
      <c r="H29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96" s="52" t="str">
        <f>IF(_xlfn.IFNA(INDEX(Spec_Master_List_tbl[CEC_RPS_ID],MATCH(Registration_Tbl[[#This Row],[Facility_Unit_ARB_ID]],Spec_Master_List_tbl[ARB_ID],0)),"")=0,"",_xlfn.IFNA(INDEX(Spec_Master_List_tbl[CEC_RPS_ID],MATCH(Registration_Tbl[[#This Row],[Facility_Unit_ARB_ID]],Spec_Master_List_tbl[ARB_ID],0)),""))</f>
        <v/>
      </c>
      <c r="J296" s="83"/>
      <c r="K296" s="56"/>
      <c r="L296" s="57"/>
      <c r="M29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96" s="63"/>
      <c r="O296" s="59"/>
      <c r="P296" s="57"/>
      <c r="Q296" s="57"/>
      <c r="R296" s="58"/>
      <c r="S29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96" s="70"/>
      <c r="U296" s="70"/>
      <c r="V296" s="70"/>
      <c r="W296" s="56"/>
      <c r="X296" s="57"/>
      <c r="Y296" s="57"/>
      <c r="Z296" s="56"/>
      <c r="AA296" s="57"/>
      <c r="AB296" s="56"/>
      <c r="AC296" s="57"/>
    </row>
    <row r="297" spans="1:29" ht="16" thickBot="1" x14ac:dyDescent="0.4">
      <c r="A297" s="50" t="str">
        <f>IF(ISBLANK(Registration_Tbl[[#This Row],[Facility_Unit_Name]]),"",'EPE Information'!$C$9)</f>
        <v/>
      </c>
      <c r="B297" s="51"/>
      <c r="C297" s="71" t="str">
        <f>_xlfn.IFNA(INDEX(Spec_Master_List_tbl[ARB_ID],MATCH(Registration_Tbl[[#This Row],[Facility_Unit_Name]],Spec_Master_List_tbl[Specified_Import_Name],0)),"")</f>
        <v/>
      </c>
      <c r="D297" s="52" t="str">
        <f>IF(_xlfn.IFNA(INDEX(Spec_Master_List_tbl[Primary Fuel],MATCH(Registration_Tbl[[#This Row],[Facility_Unit_ARB_ID]],Spec_Master_List_tbl[ARB_ID],0)),"")=0,"",_xlfn.IFNA(INDEX(Spec_Master_List_tbl[Primary Fuel],MATCH(Registration_Tbl[[#This Row],[Facility_Unit_ARB_ID]],Spec_Master_List_tbl[ARB_ID],0)),""))</f>
        <v/>
      </c>
      <c r="E297" s="84" t="str">
        <f>IF(_xlfn.IFNA(INDEX(Spec_Master_List_tbl[Cogen],MATCH(Registration_Tbl[[#This Row],[Facility_Unit_ARB_ID]],Spec_Master_List_tbl[ARB_ID],0)),"")=0,"",_xlfn.IFNA(INDEX(Spec_Master_List_tbl[Cogen],MATCH(Registration_Tbl[[#This Row],[Facility_Unit_ARB_ID]],Spec_Master_List_tbl[ARB_ID],0)),""))</f>
        <v/>
      </c>
      <c r="F297" s="72"/>
      <c r="G297" s="52" t="str">
        <f>IF(_xlfn.IFNA(INDEX(Spec_Master_List_tbl[USEPA_GHG_ID],MATCH(Registration_Tbl[[#This Row],[Facility_Unit_ARB_ID]],Spec_Master_List_tbl[ARB_ID],0)),"")=0,"",_xlfn.IFNA(INDEX(Spec_Master_List_tbl[USEPA_GHG_ID],MATCH(Registration_Tbl[[#This Row],[Facility_Unit_ARB_ID]],Spec_Master_List_tbl[ARB_ID],0)),""))</f>
        <v/>
      </c>
      <c r="H29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97" s="52" t="str">
        <f>IF(_xlfn.IFNA(INDEX(Spec_Master_List_tbl[CEC_RPS_ID],MATCH(Registration_Tbl[[#This Row],[Facility_Unit_ARB_ID]],Spec_Master_List_tbl[ARB_ID],0)),"")=0,"",_xlfn.IFNA(INDEX(Spec_Master_List_tbl[CEC_RPS_ID],MATCH(Registration_Tbl[[#This Row],[Facility_Unit_ARB_ID]],Spec_Master_List_tbl[ARB_ID],0)),""))</f>
        <v/>
      </c>
      <c r="J297" s="83"/>
      <c r="K297" s="56"/>
      <c r="L297" s="57"/>
      <c r="M29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97" s="63"/>
      <c r="O297" s="59"/>
      <c r="P297" s="57"/>
      <c r="Q297" s="57"/>
      <c r="R297" s="58"/>
      <c r="S29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97" s="70"/>
      <c r="U297" s="70"/>
      <c r="V297" s="70"/>
      <c r="W297" s="56"/>
      <c r="X297" s="57"/>
      <c r="Y297" s="57"/>
      <c r="Z297" s="56"/>
      <c r="AA297" s="57"/>
      <c r="AB297" s="56"/>
      <c r="AC297" s="57"/>
    </row>
    <row r="298" spans="1:29" ht="16" thickBot="1" x14ac:dyDescent="0.4">
      <c r="A298" s="50" t="str">
        <f>IF(ISBLANK(Registration_Tbl[[#This Row],[Facility_Unit_Name]]),"",'EPE Information'!$C$9)</f>
        <v/>
      </c>
      <c r="B298" s="51"/>
      <c r="C298" s="71" t="str">
        <f>_xlfn.IFNA(INDEX(Spec_Master_List_tbl[ARB_ID],MATCH(Registration_Tbl[[#This Row],[Facility_Unit_Name]],Spec_Master_List_tbl[Specified_Import_Name],0)),"")</f>
        <v/>
      </c>
      <c r="D298" s="52" t="str">
        <f>IF(_xlfn.IFNA(INDEX(Spec_Master_List_tbl[Primary Fuel],MATCH(Registration_Tbl[[#This Row],[Facility_Unit_ARB_ID]],Spec_Master_List_tbl[ARB_ID],0)),"")=0,"",_xlfn.IFNA(INDEX(Spec_Master_List_tbl[Primary Fuel],MATCH(Registration_Tbl[[#This Row],[Facility_Unit_ARB_ID]],Spec_Master_List_tbl[ARB_ID],0)),""))</f>
        <v/>
      </c>
      <c r="E298" s="84" t="str">
        <f>IF(_xlfn.IFNA(INDEX(Spec_Master_List_tbl[Cogen],MATCH(Registration_Tbl[[#This Row],[Facility_Unit_ARB_ID]],Spec_Master_List_tbl[ARB_ID],0)),"")=0,"",_xlfn.IFNA(INDEX(Spec_Master_List_tbl[Cogen],MATCH(Registration_Tbl[[#This Row],[Facility_Unit_ARB_ID]],Spec_Master_List_tbl[ARB_ID],0)),""))</f>
        <v/>
      </c>
      <c r="F298" s="72"/>
      <c r="G298" s="52" t="str">
        <f>IF(_xlfn.IFNA(INDEX(Spec_Master_List_tbl[USEPA_GHG_ID],MATCH(Registration_Tbl[[#This Row],[Facility_Unit_ARB_ID]],Spec_Master_List_tbl[ARB_ID],0)),"")=0,"",_xlfn.IFNA(INDEX(Spec_Master_List_tbl[USEPA_GHG_ID],MATCH(Registration_Tbl[[#This Row],[Facility_Unit_ARB_ID]],Spec_Master_List_tbl[ARB_ID],0)),""))</f>
        <v/>
      </c>
      <c r="H29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98" s="52" t="str">
        <f>IF(_xlfn.IFNA(INDEX(Spec_Master_List_tbl[CEC_RPS_ID],MATCH(Registration_Tbl[[#This Row],[Facility_Unit_ARB_ID]],Spec_Master_List_tbl[ARB_ID],0)),"")=0,"",_xlfn.IFNA(INDEX(Spec_Master_List_tbl[CEC_RPS_ID],MATCH(Registration_Tbl[[#This Row],[Facility_Unit_ARB_ID]],Spec_Master_List_tbl[ARB_ID],0)),""))</f>
        <v/>
      </c>
      <c r="J298" s="83"/>
      <c r="K298" s="56"/>
      <c r="L298" s="57"/>
      <c r="M29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98" s="63"/>
      <c r="O298" s="59"/>
      <c r="P298" s="57"/>
      <c r="Q298" s="57"/>
      <c r="R298" s="58"/>
      <c r="S29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98" s="70"/>
      <c r="U298" s="70"/>
      <c r="V298" s="70"/>
      <c r="W298" s="56"/>
      <c r="X298" s="57"/>
      <c r="Y298" s="57"/>
      <c r="Z298" s="56"/>
      <c r="AA298" s="57"/>
      <c r="AB298" s="56"/>
      <c r="AC298" s="57"/>
    </row>
    <row r="299" spans="1:29" ht="16" thickBot="1" x14ac:dyDescent="0.4">
      <c r="A299" s="50" t="str">
        <f>IF(ISBLANK(Registration_Tbl[[#This Row],[Facility_Unit_Name]]),"",'EPE Information'!$C$9)</f>
        <v/>
      </c>
      <c r="B299" s="51"/>
      <c r="C299" s="71" t="str">
        <f>_xlfn.IFNA(INDEX(Spec_Master_List_tbl[ARB_ID],MATCH(Registration_Tbl[[#This Row],[Facility_Unit_Name]],Spec_Master_List_tbl[Specified_Import_Name],0)),"")</f>
        <v/>
      </c>
      <c r="D299" s="52" t="str">
        <f>IF(_xlfn.IFNA(INDEX(Spec_Master_List_tbl[Primary Fuel],MATCH(Registration_Tbl[[#This Row],[Facility_Unit_ARB_ID]],Spec_Master_List_tbl[ARB_ID],0)),"")=0,"",_xlfn.IFNA(INDEX(Spec_Master_List_tbl[Primary Fuel],MATCH(Registration_Tbl[[#This Row],[Facility_Unit_ARB_ID]],Spec_Master_List_tbl[ARB_ID],0)),""))</f>
        <v/>
      </c>
      <c r="E299" s="84" t="str">
        <f>IF(_xlfn.IFNA(INDEX(Spec_Master_List_tbl[Cogen],MATCH(Registration_Tbl[[#This Row],[Facility_Unit_ARB_ID]],Spec_Master_List_tbl[ARB_ID],0)),"")=0,"",_xlfn.IFNA(INDEX(Spec_Master_List_tbl[Cogen],MATCH(Registration_Tbl[[#This Row],[Facility_Unit_ARB_ID]],Spec_Master_List_tbl[ARB_ID],0)),""))</f>
        <v/>
      </c>
      <c r="F299" s="72"/>
      <c r="G299" s="52" t="str">
        <f>IF(_xlfn.IFNA(INDEX(Spec_Master_List_tbl[USEPA_GHG_ID],MATCH(Registration_Tbl[[#This Row],[Facility_Unit_ARB_ID]],Spec_Master_List_tbl[ARB_ID],0)),"")=0,"",_xlfn.IFNA(INDEX(Spec_Master_List_tbl[USEPA_GHG_ID],MATCH(Registration_Tbl[[#This Row],[Facility_Unit_ARB_ID]],Spec_Master_List_tbl[ARB_ID],0)),""))</f>
        <v/>
      </c>
      <c r="H29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299" s="52" t="str">
        <f>IF(_xlfn.IFNA(INDEX(Spec_Master_List_tbl[CEC_RPS_ID],MATCH(Registration_Tbl[[#This Row],[Facility_Unit_ARB_ID]],Spec_Master_List_tbl[ARB_ID],0)),"")=0,"",_xlfn.IFNA(INDEX(Spec_Master_List_tbl[CEC_RPS_ID],MATCH(Registration_Tbl[[#This Row],[Facility_Unit_ARB_ID]],Spec_Master_List_tbl[ARB_ID],0)),""))</f>
        <v/>
      </c>
      <c r="J299" s="83"/>
      <c r="K299" s="56"/>
      <c r="L299" s="57"/>
      <c r="M29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299" s="63"/>
      <c r="O299" s="59"/>
      <c r="P299" s="57"/>
      <c r="Q299" s="57"/>
      <c r="R299" s="58"/>
      <c r="S29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299" s="70"/>
      <c r="U299" s="70"/>
      <c r="V299" s="70"/>
      <c r="W299" s="56"/>
      <c r="X299" s="57"/>
      <c r="Y299" s="57"/>
      <c r="Z299" s="56"/>
      <c r="AA299" s="57"/>
      <c r="AB299" s="56"/>
      <c r="AC299" s="57"/>
    </row>
    <row r="300" spans="1:29" ht="16" thickBot="1" x14ac:dyDescent="0.4">
      <c r="A300" s="50" t="str">
        <f>IF(ISBLANK(Registration_Tbl[[#This Row],[Facility_Unit_Name]]),"",'EPE Information'!$C$9)</f>
        <v/>
      </c>
      <c r="B300" s="51"/>
      <c r="C300" s="71" t="str">
        <f>_xlfn.IFNA(INDEX(Spec_Master_List_tbl[ARB_ID],MATCH(Registration_Tbl[[#This Row],[Facility_Unit_Name]],Spec_Master_List_tbl[Specified_Import_Name],0)),"")</f>
        <v/>
      </c>
      <c r="D300" s="52" t="str">
        <f>IF(_xlfn.IFNA(INDEX(Spec_Master_List_tbl[Primary Fuel],MATCH(Registration_Tbl[[#This Row],[Facility_Unit_ARB_ID]],Spec_Master_List_tbl[ARB_ID],0)),"")=0,"",_xlfn.IFNA(INDEX(Spec_Master_List_tbl[Primary Fuel],MATCH(Registration_Tbl[[#This Row],[Facility_Unit_ARB_ID]],Spec_Master_List_tbl[ARB_ID],0)),""))</f>
        <v/>
      </c>
      <c r="E300" s="84" t="str">
        <f>IF(_xlfn.IFNA(INDEX(Spec_Master_List_tbl[Cogen],MATCH(Registration_Tbl[[#This Row],[Facility_Unit_ARB_ID]],Spec_Master_List_tbl[ARB_ID],0)),"")=0,"",_xlfn.IFNA(INDEX(Spec_Master_List_tbl[Cogen],MATCH(Registration_Tbl[[#This Row],[Facility_Unit_ARB_ID]],Spec_Master_List_tbl[ARB_ID],0)),""))</f>
        <v/>
      </c>
      <c r="F300" s="72"/>
      <c r="G300" s="52" t="str">
        <f>IF(_xlfn.IFNA(INDEX(Spec_Master_List_tbl[USEPA_GHG_ID],MATCH(Registration_Tbl[[#This Row],[Facility_Unit_ARB_ID]],Spec_Master_List_tbl[ARB_ID],0)),"")=0,"",_xlfn.IFNA(INDEX(Spec_Master_List_tbl[USEPA_GHG_ID],MATCH(Registration_Tbl[[#This Row],[Facility_Unit_ARB_ID]],Spec_Master_List_tbl[ARB_ID],0)),""))</f>
        <v/>
      </c>
      <c r="H30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00" s="52" t="str">
        <f>IF(_xlfn.IFNA(INDEX(Spec_Master_List_tbl[CEC_RPS_ID],MATCH(Registration_Tbl[[#This Row],[Facility_Unit_ARB_ID]],Spec_Master_List_tbl[ARB_ID],0)),"")=0,"",_xlfn.IFNA(INDEX(Spec_Master_List_tbl[CEC_RPS_ID],MATCH(Registration_Tbl[[#This Row],[Facility_Unit_ARB_ID]],Spec_Master_List_tbl[ARB_ID],0)),""))</f>
        <v/>
      </c>
      <c r="J300" s="83"/>
      <c r="K300" s="56"/>
      <c r="L300" s="57"/>
      <c r="M30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00" s="63"/>
      <c r="O300" s="59"/>
      <c r="P300" s="57"/>
      <c r="Q300" s="57"/>
      <c r="R300" s="58"/>
      <c r="S30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00" s="70"/>
      <c r="U300" s="70"/>
      <c r="V300" s="70"/>
      <c r="W300" s="56"/>
      <c r="X300" s="57"/>
      <c r="Y300" s="57"/>
      <c r="Z300" s="56"/>
      <c r="AA300" s="57"/>
      <c r="AB300" s="56"/>
      <c r="AC300" s="57"/>
    </row>
    <row r="301" spans="1:29" ht="16" thickBot="1" x14ac:dyDescent="0.4">
      <c r="A301" s="50" t="str">
        <f>IF(ISBLANK(Registration_Tbl[[#This Row],[Facility_Unit_Name]]),"",'EPE Information'!$C$9)</f>
        <v/>
      </c>
      <c r="B301" s="51"/>
      <c r="C301" s="71" t="str">
        <f>_xlfn.IFNA(INDEX(Spec_Master_List_tbl[ARB_ID],MATCH(Registration_Tbl[[#This Row],[Facility_Unit_Name]],Spec_Master_List_tbl[Specified_Import_Name],0)),"")</f>
        <v/>
      </c>
      <c r="D301" s="52" t="str">
        <f>IF(_xlfn.IFNA(INDEX(Spec_Master_List_tbl[Primary Fuel],MATCH(Registration_Tbl[[#This Row],[Facility_Unit_ARB_ID]],Spec_Master_List_tbl[ARB_ID],0)),"")=0,"",_xlfn.IFNA(INDEX(Spec_Master_List_tbl[Primary Fuel],MATCH(Registration_Tbl[[#This Row],[Facility_Unit_ARB_ID]],Spec_Master_List_tbl[ARB_ID],0)),""))</f>
        <v/>
      </c>
      <c r="E301" s="84" t="str">
        <f>IF(_xlfn.IFNA(INDEX(Spec_Master_List_tbl[Cogen],MATCH(Registration_Tbl[[#This Row],[Facility_Unit_ARB_ID]],Spec_Master_List_tbl[ARB_ID],0)),"")=0,"",_xlfn.IFNA(INDEX(Spec_Master_List_tbl[Cogen],MATCH(Registration_Tbl[[#This Row],[Facility_Unit_ARB_ID]],Spec_Master_List_tbl[ARB_ID],0)),""))</f>
        <v/>
      </c>
      <c r="F301" s="72"/>
      <c r="G301" s="52" t="str">
        <f>IF(_xlfn.IFNA(INDEX(Spec_Master_List_tbl[USEPA_GHG_ID],MATCH(Registration_Tbl[[#This Row],[Facility_Unit_ARB_ID]],Spec_Master_List_tbl[ARB_ID],0)),"")=0,"",_xlfn.IFNA(INDEX(Spec_Master_List_tbl[USEPA_GHG_ID],MATCH(Registration_Tbl[[#This Row],[Facility_Unit_ARB_ID]],Spec_Master_List_tbl[ARB_ID],0)),""))</f>
        <v/>
      </c>
      <c r="H30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01" s="52" t="str">
        <f>IF(_xlfn.IFNA(INDEX(Spec_Master_List_tbl[CEC_RPS_ID],MATCH(Registration_Tbl[[#This Row],[Facility_Unit_ARB_ID]],Spec_Master_List_tbl[ARB_ID],0)),"")=0,"",_xlfn.IFNA(INDEX(Spec_Master_List_tbl[CEC_RPS_ID],MATCH(Registration_Tbl[[#This Row],[Facility_Unit_ARB_ID]],Spec_Master_List_tbl[ARB_ID],0)),""))</f>
        <v/>
      </c>
      <c r="J301" s="83"/>
      <c r="K301" s="56"/>
      <c r="L301" s="57"/>
      <c r="M30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01" s="63"/>
      <c r="O301" s="59"/>
      <c r="P301" s="57"/>
      <c r="Q301" s="57"/>
      <c r="R301" s="58"/>
      <c r="S30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01" s="70"/>
      <c r="U301" s="70"/>
      <c r="V301" s="70"/>
      <c r="W301" s="56"/>
      <c r="X301" s="57"/>
      <c r="Y301" s="57"/>
      <c r="Z301" s="56"/>
      <c r="AA301" s="57"/>
      <c r="AB301" s="56"/>
      <c r="AC301" s="57"/>
    </row>
    <row r="302" spans="1:29" ht="16" thickBot="1" x14ac:dyDescent="0.4">
      <c r="A302" s="50" t="str">
        <f>IF(ISBLANK(Registration_Tbl[[#This Row],[Facility_Unit_Name]]),"",'EPE Information'!$C$9)</f>
        <v/>
      </c>
      <c r="B302" s="51"/>
      <c r="C302" s="71" t="str">
        <f>_xlfn.IFNA(INDEX(Spec_Master_List_tbl[ARB_ID],MATCH(Registration_Tbl[[#This Row],[Facility_Unit_Name]],Spec_Master_List_tbl[Specified_Import_Name],0)),"")</f>
        <v/>
      </c>
      <c r="D302" s="52" t="str">
        <f>IF(_xlfn.IFNA(INDEX(Spec_Master_List_tbl[Primary Fuel],MATCH(Registration_Tbl[[#This Row],[Facility_Unit_ARB_ID]],Spec_Master_List_tbl[ARB_ID],0)),"")=0,"",_xlfn.IFNA(INDEX(Spec_Master_List_tbl[Primary Fuel],MATCH(Registration_Tbl[[#This Row],[Facility_Unit_ARB_ID]],Spec_Master_List_tbl[ARB_ID],0)),""))</f>
        <v/>
      </c>
      <c r="E302" s="84" t="str">
        <f>IF(_xlfn.IFNA(INDEX(Spec_Master_List_tbl[Cogen],MATCH(Registration_Tbl[[#This Row],[Facility_Unit_ARB_ID]],Spec_Master_List_tbl[ARB_ID],0)),"")=0,"",_xlfn.IFNA(INDEX(Spec_Master_List_tbl[Cogen],MATCH(Registration_Tbl[[#This Row],[Facility_Unit_ARB_ID]],Spec_Master_List_tbl[ARB_ID],0)),""))</f>
        <v/>
      </c>
      <c r="F302" s="72"/>
      <c r="G302" s="52" t="str">
        <f>IF(_xlfn.IFNA(INDEX(Spec_Master_List_tbl[USEPA_GHG_ID],MATCH(Registration_Tbl[[#This Row],[Facility_Unit_ARB_ID]],Spec_Master_List_tbl[ARB_ID],0)),"")=0,"",_xlfn.IFNA(INDEX(Spec_Master_List_tbl[USEPA_GHG_ID],MATCH(Registration_Tbl[[#This Row],[Facility_Unit_ARB_ID]],Spec_Master_List_tbl[ARB_ID],0)),""))</f>
        <v/>
      </c>
      <c r="H30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02" s="52" t="str">
        <f>IF(_xlfn.IFNA(INDEX(Spec_Master_List_tbl[CEC_RPS_ID],MATCH(Registration_Tbl[[#This Row],[Facility_Unit_ARB_ID]],Spec_Master_List_tbl[ARB_ID],0)),"")=0,"",_xlfn.IFNA(INDEX(Spec_Master_List_tbl[CEC_RPS_ID],MATCH(Registration_Tbl[[#This Row],[Facility_Unit_ARB_ID]],Spec_Master_List_tbl[ARB_ID],0)),""))</f>
        <v/>
      </c>
      <c r="J302" s="83"/>
      <c r="K302" s="56"/>
      <c r="L302" s="57"/>
      <c r="M30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02" s="63"/>
      <c r="O302" s="59"/>
      <c r="P302" s="57"/>
      <c r="Q302" s="57"/>
      <c r="R302" s="58"/>
      <c r="S30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02" s="70"/>
      <c r="U302" s="70"/>
      <c r="V302" s="70"/>
      <c r="W302" s="56"/>
      <c r="X302" s="57"/>
      <c r="Y302" s="57"/>
      <c r="Z302" s="56"/>
      <c r="AA302" s="57"/>
      <c r="AB302" s="56"/>
      <c r="AC302" s="57"/>
    </row>
    <row r="303" spans="1:29" ht="16" thickBot="1" x14ac:dyDescent="0.4">
      <c r="A303" s="50" t="str">
        <f>IF(ISBLANK(Registration_Tbl[[#This Row],[Facility_Unit_Name]]),"",'EPE Information'!$C$9)</f>
        <v/>
      </c>
      <c r="B303" s="51"/>
      <c r="C303" s="71" t="str">
        <f>_xlfn.IFNA(INDEX(Spec_Master_List_tbl[ARB_ID],MATCH(Registration_Tbl[[#This Row],[Facility_Unit_Name]],Spec_Master_List_tbl[Specified_Import_Name],0)),"")</f>
        <v/>
      </c>
      <c r="D303" s="52" t="str">
        <f>IF(_xlfn.IFNA(INDEX(Spec_Master_List_tbl[Primary Fuel],MATCH(Registration_Tbl[[#This Row],[Facility_Unit_ARB_ID]],Spec_Master_List_tbl[ARB_ID],0)),"")=0,"",_xlfn.IFNA(INDEX(Spec_Master_List_tbl[Primary Fuel],MATCH(Registration_Tbl[[#This Row],[Facility_Unit_ARB_ID]],Spec_Master_List_tbl[ARB_ID],0)),""))</f>
        <v/>
      </c>
      <c r="E303" s="84" t="str">
        <f>IF(_xlfn.IFNA(INDEX(Spec_Master_List_tbl[Cogen],MATCH(Registration_Tbl[[#This Row],[Facility_Unit_ARB_ID]],Spec_Master_List_tbl[ARB_ID],0)),"")=0,"",_xlfn.IFNA(INDEX(Spec_Master_List_tbl[Cogen],MATCH(Registration_Tbl[[#This Row],[Facility_Unit_ARB_ID]],Spec_Master_List_tbl[ARB_ID],0)),""))</f>
        <v/>
      </c>
      <c r="F303" s="72"/>
      <c r="G303" s="52" t="str">
        <f>IF(_xlfn.IFNA(INDEX(Spec_Master_List_tbl[USEPA_GHG_ID],MATCH(Registration_Tbl[[#This Row],[Facility_Unit_ARB_ID]],Spec_Master_List_tbl[ARB_ID],0)),"")=0,"",_xlfn.IFNA(INDEX(Spec_Master_List_tbl[USEPA_GHG_ID],MATCH(Registration_Tbl[[#This Row],[Facility_Unit_ARB_ID]],Spec_Master_List_tbl[ARB_ID],0)),""))</f>
        <v/>
      </c>
      <c r="H30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03" s="52" t="str">
        <f>IF(_xlfn.IFNA(INDEX(Spec_Master_List_tbl[CEC_RPS_ID],MATCH(Registration_Tbl[[#This Row],[Facility_Unit_ARB_ID]],Spec_Master_List_tbl[ARB_ID],0)),"")=0,"",_xlfn.IFNA(INDEX(Spec_Master_List_tbl[CEC_RPS_ID],MATCH(Registration_Tbl[[#This Row],[Facility_Unit_ARB_ID]],Spec_Master_List_tbl[ARB_ID],0)),""))</f>
        <v/>
      </c>
      <c r="J303" s="83"/>
      <c r="K303" s="56"/>
      <c r="L303" s="57"/>
      <c r="M30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03" s="63"/>
      <c r="O303" s="59"/>
      <c r="P303" s="57"/>
      <c r="Q303" s="57"/>
      <c r="R303" s="58"/>
      <c r="S30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03" s="70"/>
      <c r="U303" s="70"/>
      <c r="V303" s="70"/>
      <c r="W303" s="56"/>
      <c r="X303" s="57"/>
      <c r="Y303" s="57"/>
      <c r="Z303" s="56"/>
      <c r="AA303" s="57"/>
      <c r="AB303" s="56"/>
      <c r="AC303" s="57"/>
    </row>
    <row r="304" spans="1:29" ht="16" thickBot="1" x14ac:dyDescent="0.4">
      <c r="A304" s="50" t="str">
        <f>IF(ISBLANK(Registration_Tbl[[#This Row],[Facility_Unit_Name]]),"",'EPE Information'!$C$9)</f>
        <v/>
      </c>
      <c r="B304" s="51"/>
      <c r="C304" s="71" t="str">
        <f>_xlfn.IFNA(INDEX(Spec_Master_List_tbl[ARB_ID],MATCH(Registration_Tbl[[#This Row],[Facility_Unit_Name]],Spec_Master_List_tbl[Specified_Import_Name],0)),"")</f>
        <v/>
      </c>
      <c r="D304" s="52" t="str">
        <f>IF(_xlfn.IFNA(INDEX(Spec_Master_List_tbl[Primary Fuel],MATCH(Registration_Tbl[[#This Row],[Facility_Unit_ARB_ID]],Spec_Master_List_tbl[ARB_ID],0)),"")=0,"",_xlfn.IFNA(INDEX(Spec_Master_List_tbl[Primary Fuel],MATCH(Registration_Tbl[[#This Row],[Facility_Unit_ARB_ID]],Spec_Master_List_tbl[ARB_ID],0)),""))</f>
        <v/>
      </c>
      <c r="E304" s="84" t="str">
        <f>IF(_xlfn.IFNA(INDEX(Spec_Master_List_tbl[Cogen],MATCH(Registration_Tbl[[#This Row],[Facility_Unit_ARB_ID]],Spec_Master_List_tbl[ARB_ID],0)),"")=0,"",_xlfn.IFNA(INDEX(Spec_Master_List_tbl[Cogen],MATCH(Registration_Tbl[[#This Row],[Facility_Unit_ARB_ID]],Spec_Master_List_tbl[ARB_ID],0)),""))</f>
        <v/>
      </c>
      <c r="F304" s="72"/>
      <c r="G304" s="52" t="str">
        <f>IF(_xlfn.IFNA(INDEX(Spec_Master_List_tbl[USEPA_GHG_ID],MATCH(Registration_Tbl[[#This Row],[Facility_Unit_ARB_ID]],Spec_Master_List_tbl[ARB_ID],0)),"")=0,"",_xlfn.IFNA(INDEX(Spec_Master_List_tbl[USEPA_GHG_ID],MATCH(Registration_Tbl[[#This Row],[Facility_Unit_ARB_ID]],Spec_Master_List_tbl[ARB_ID],0)),""))</f>
        <v/>
      </c>
      <c r="H30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04" s="52" t="str">
        <f>IF(_xlfn.IFNA(INDEX(Spec_Master_List_tbl[CEC_RPS_ID],MATCH(Registration_Tbl[[#This Row],[Facility_Unit_ARB_ID]],Spec_Master_List_tbl[ARB_ID],0)),"")=0,"",_xlfn.IFNA(INDEX(Spec_Master_List_tbl[CEC_RPS_ID],MATCH(Registration_Tbl[[#This Row],[Facility_Unit_ARB_ID]],Spec_Master_List_tbl[ARB_ID],0)),""))</f>
        <v/>
      </c>
      <c r="J304" s="83"/>
      <c r="K304" s="56"/>
      <c r="L304" s="57"/>
      <c r="M30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04" s="63"/>
      <c r="O304" s="59"/>
      <c r="P304" s="57"/>
      <c r="Q304" s="57"/>
      <c r="R304" s="58"/>
      <c r="S30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04" s="70"/>
      <c r="U304" s="70"/>
      <c r="V304" s="70"/>
      <c r="W304" s="56"/>
      <c r="X304" s="57"/>
      <c r="Y304" s="57"/>
      <c r="Z304" s="56"/>
      <c r="AA304" s="57"/>
      <c r="AB304" s="56"/>
      <c r="AC304" s="57"/>
    </row>
    <row r="305" spans="1:29" ht="16" thickBot="1" x14ac:dyDescent="0.4">
      <c r="A305" s="50" t="str">
        <f>IF(ISBLANK(Registration_Tbl[[#This Row],[Facility_Unit_Name]]),"",'EPE Information'!$C$9)</f>
        <v/>
      </c>
      <c r="B305" s="51"/>
      <c r="C305" s="71" t="str">
        <f>_xlfn.IFNA(INDEX(Spec_Master_List_tbl[ARB_ID],MATCH(Registration_Tbl[[#This Row],[Facility_Unit_Name]],Spec_Master_List_tbl[Specified_Import_Name],0)),"")</f>
        <v/>
      </c>
      <c r="D305" s="52" t="str">
        <f>IF(_xlfn.IFNA(INDEX(Spec_Master_List_tbl[Primary Fuel],MATCH(Registration_Tbl[[#This Row],[Facility_Unit_ARB_ID]],Spec_Master_List_tbl[ARB_ID],0)),"")=0,"",_xlfn.IFNA(INDEX(Spec_Master_List_tbl[Primary Fuel],MATCH(Registration_Tbl[[#This Row],[Facility_Unit_ARB_ID]],Spec_Master_List_tbl[ARB_ID],0)),""))</f>
        <v/>
      </c>
      <c r="E305" s="84" t="str">
        <f>IF(_xlfn.IFNA(INDEX(Spec_Master_List_tbl[Cogen],MATCH(Registration_Tbl[[#This Row],[Facility_Unit_ARB_ID]],Spec_Master_List_tbl[ARB_ID],0)),"")=0,"",_xlfn.IFNA(INDEX(Spec_Master_List_tbl[Cogen],MATCH(Registration_Tbl[[#This Row],[Facility_Unit_ARB_ID]],Spec_Master_List_tbl[ARB_ID],0)),""))</f>
        <v/>
      </c>
      <c r="F305" s="72"/>
      <c r="G305" s="52" t="str">
        <f>IF(_xlfn.IFNA(INDEX(Spec_Master_List_tbl[USEPA_GHG_ID],MATCH(Registration_Tbl[[#This Row],[Facility_Unit_ARB_ID]],Spec_Master_List_tbl[ARB_ID],0)),"")=0,"",_xlfn.IFNA(INDEX(Spec_Master_List_tbl[USEPA_GHG_ID],MATCH(Registration_Tbl[[#This Row],[Facility_Unit_ARB_ID]],Spec_Master_List_tbl[ARB_ID],0)),""))</f>
        <v/>
      </c>
      <c r="H30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05" s="52" t="str">
        <f>IF(_xlfn.IFNA(INDEX(Spec_Master_List_tbl[CEC_RPS_ID],MATCH(Registration_Tbl[[#This Row],[Facility_Unit_ARB_ID]],Spec_Master_List_tbl[ARB_ID],0)),"")=0,"",_xlfn.IFNA(INDEX(Spec_Master_List_tbl[CEC_RPS_ID],MATCH(Registration_Tbl[[#This Row],[Facility_Unit_ARB_ID]],Spec_Master_List_tbl[ARB_ID],0)),""))</f>
        <v/>
      </c>
      <c r="J305" s="83"/>
      <c r="K305" s="56"/>
      <c r="L305" s="57"/>
      <c r="M30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05" s="63"/>
      <c r="O305" s="59"/>
      <c r="P305" s="57"/>
      <c r="Q305" s="57"/>
      <c r="R305" s="58"/>
      <c r="S30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05" s="70"/>
      <c r="U305" s="70"/>
      <c r="V305" s="70"/>
      <c r="W305" s="56"/>
      <c r="X305" s="57"/>
      <c r="Y305" s="57"/>
      <c r="Z305" s="56"/>
      <c r="AA305" s="57"/>
      <c r="AB305" s="56"/>
      <c r="AC305" s="57"/>
    </row>
    <row r="306" spans="1:29" ht="16" thickBot="1" x14ac:dyDescent="0.4">
      <c r="A306" s="50" t="str">
        <f>IF(ISBLANK(Registration_Tbl[[#This Row],[Facility_Unit_Name]]),"",'EPE Information'!$C$9)</f>
        <v/>
      </c>
      <c r="B306" s="51"/>
      <c r="C306" s="71" t="str">
        <f>_xlfn.IFNA(INDEX(Spec_Master_List_tbl[ARB_ID],MATCH(Registration_Tbl[[#This Row],[Facility_Unit_Name]],Spec_Master_List_tbl[Specified_Import_Name],0)),"")</f>
        <v/>
      </c>
      <c r="D306" s="52" t="str">
        <f>IF(_xlfn.IFNA(INDEX(Spec_Master_List_tbl[Primary Fuel],MATCH(Registration_Tbl[[#This Row],[Facility_Unit_ARB_ID]],Spec_Master_List_tbl[ARB_ID],0)),"")=0,"",_xlfn.IFNA(INDEX(Spec_Master_List_tbl[Primary Fuel],MATCH(Registration_Tbl[[#This Row],[Facility_Unit_ARB_ID]],Spec_Master_List_tbl[ARB_ID],0)),""))</f>
        <v/>
      </c>
      <c r="E306" s="84" t="str">
        <f>IF(_xlfn.IFNA(INDEX(Spec_Master_List_tbl[Cogen],MATCH(Registration_Tbl[[#This Row],[Facility_Unit_ARB_ID]],Spec_Master_List_tbl[ARB_ID],0)),"")=0,"",_xlfn.IFNA(INDEX(Spec_Master_List_tbl[Cogen],MATCH(Registration_Tbl[[#This Row],[Facility_Unit_ARB_ID]],Spec_Master_List_tbl[ARB_ID],0)),""))</f>
        <v/>
      </c>
      <c r="F306" s="72"/>
      <c r="G306" s="52" t="str">
        <f>IF(_xlfn.IFNA(INDEX(Spec_Master_List_tbl[USEPA_GHG_ID],MATCH(Registration_Tbl[[#This Row],[Facility_Unit_ARB_ID]],Spec_Master_List_tbl[ARB_ID],0)),"")=0,"",_xlfn.IFNA(INDEX(Spec_Master_List_tbl[USEPA_GHG_ID],MATCH(Registration_Tbl[[#This Row],[Facility_Unit_ARB_ID]],Spec_Master_List_tbl[ARB_ID],0)),""))</f>
        <v/>
      </c>
      <c r="H30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06" s="52" t="str">
        <f>IF(_xlfn.IFNA(INDEX(Spec_Master_List_tbl[CEC_RPS_ID],MATCH(Registration_Tbl[[#This Row],[Facility_Unit_ARB_ID]],Spec_Master_List_tbl[ARB_ID],0)),"")=0,"",_xlfn.IFNA(INDEX(Spec_Master_List_tbl[CEC_RPS_ID],MATCH(Registration_Tbl[[#This Row],[Facility_Unit_ARB_ID]],Spec_Master_List_tbl[ARB_ID],0)),""))</f>
        <v/>
      </c>
      <c r="J306" s="83"/>
      <c r="K306" s="56"/>
      <c r="L306" s="57"/>
      <c r="M30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06" s="63"/>
      <c r="O306" s="59"/>
      <c r="P306" s="57"/>
      <c r="Q306" s="57"/>
      <c r="R306" s="58"/>
      <c r="S30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06" s="70"/>
      <c r="U306" s="70"/>
      <c r="V306" s="70"/>
      <c r="W306" s="56"/>
      <c r="X306" s="57"/>
      <c r="Y306" s="57"/>
      <c r="Z306" s="56"/>
      <c r="AA306" s="57"/>
      <c r="AB306" s="56"/>
      <c r="AC306" s="57"/>
    </row>
    <row r="307" spans="1:29" ht="16" thickBot="1" x14ac:dyDescent="0.4">
      <c r="A307" s="50" t="str">
        <f>IF(ISBLANK(Registration_Tbl[[#This Row],[Facility_Unit_Name]]),"",'EPE Information'!$C$9)</f>
        <v/>
      </c>
      <c r="B307" s="51"/>
      <c r="C307" s="71" t="str">
        <f>_xlfn.IFNA(INDEX(Spec_Master_List_tbl[ARB_ID],MATCH(Registration_Tbl[[#This Row],[Facility_Unit_Name]],Spec_Master_List_tbl[Specified_Import_Name],0)),"")</f>
        <v/>
      </c>
      <c r="D307" s="52" t="str">
        <f>IF(_xlfn.IFNA(INDEX(Spec_Master_List_tbl[Primary Fuel],MATCH(Registration_Tbl[[#This Row],[Facility_Unit_ARB_ID]],Spec_Master_List_tbl[ARB_ID],0)),"")=0,"",_xlfn.IFNA(INDEX(Spec_Master_List_tbl[Primary Fuel],MATCH(Registration_Tbl[[#This Row],[Facility_Unit_ARB_ID]],Spec_Master_List_tbl[ARB_ID],0)),""))</f>
        <v/>
      </c>
      <c r="E307" s="84" t="str">
        <f>IF(_xlfn.IFNA(INDEX(Spec_Master_List_tbl[Cogen],MATCH(Registration_Tbl[[#This Row],[Facility_Unit_ARB_ID]],Spec_Master_List_tbl[ARB_ID],0)),"")=0,"",_xlfn.IFNA(INDEX(Spec_Master_List_tbl[Cogen],MATCH(Registration_Tbl[[#This Row],[Facility_Unit_ARB_ID]],Spec_Master_List_tbl[ARB_ID],0)),""))</f>
        <v/>
      </c>
      <c r="F307" s="72"/>
      <c r="G307" s="52" t="str">
        <f>IF(_xlfn.IFNA(INDEX(Spec_Master_List_tbl[USEPA_GHG_ID],MATCH(Registration_Tbl[[#This Row],[Facility_Unit_ARB_ID]],Spec_Master_List_tbl[ARB_ID],0)),"")=0,"",_xlfn.IFNA(INDEX(Spec_Master_List_tbl[USEPA_GHG_ID],MATCH(Registration_Tbl[[#This Row],[Facility_Unit_ARB_ID]],Spec_Master_List_tbl[ARB_ID],0)),""))</f>
        <v/>
      </c>
      <c r="H30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07" s="52" t="str">
        <f>IF(_xlfn.IFNA(INDEX(Spec_Master_List_tbl[CEC_RPS_ID],MATCH(Registration_Tbl[[#This Row],[Facility_Unit_ARB_ID]],Spec_Master_List_tbl[ARB_ID],0)),"")=0,"",_xlfn.IFNA(INDEX(Spec_Master_List_tbl[CEC_RPS_ID],MATCH(Registration_Tbl[[#This Row],[Facility_Unit_ARB_ID]],Spec_Master_List_tbl[ARB_ID],0)),""))</f>
        <v/>
      </c>
      <c r="J307" s="83"/>
      <c r="K307" s="56"/>
      <c r="L307" s="57"/>
      <c r="M30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07" s="63"/>
      <c r="O307" s="59"/>
      <c r="P307" s="57"/>
      <c r="Q307" s="57"/>
      <c r="R307" s="58"/>
      <c r="S30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07" s="70"/>
      <c r="U307" s="70"/>
      <c r="V307" s="70"/>
      <c r="W307" s="56"/>
      <c r="X307" s="57"/>
      <c r="Y307" s="57"/>
      <c r="Z307" s="56"/>
      <c r="AA307" s="57"/>
      <c r="AB307" s="56"/>
      <c r="AC307" s="57"/>
    </row>
    <row r="308" spans="1:29" ht="16" thickBot="1" x14ac:dyDescent="0.4">
      <c r="A308" s="50" t="str">
        <f>IF(ISBLANK(Registration_Tbl[[#This Row],[Facility_Unit_Name]]),"",'EPE Information'!$C$9)</f>
        <v/>
      </c>
      <c r="B308" s="51"/>
      <c r="C308" s="71" t="str">
        <f>_xlfn.IFNA(INDEX(Spec_Master_List_tbl[ARB_ID],MATCH(Registration_Tbl[[#This Row],[Facility_Unit_Name]],Spec_Master_List_tbl[Specified_Import_Name],0)),"")</f>
        <v/>
      </c>
      <c r="D308" s="52" t="str">
        <f>IF(_xlfn.IFNA(INDEX(Spec_Master_List_tbl[Primary Fuel],MATCH(Registration_Tbl[[#This Row],[Facility_Unit_ARB_ID]],Spec_Master_List_tbl[ARB_ID],0)),"")=0,"",_xlfn.IFNA(INDEX(Spec_Master_List_tbl[Primary Fuel],MATCH(Registration_Tbl[[#This Row],[Facility_Unit_ARB_ID]],Spec_Master_List_tbl[ARB_ID],0)),""))</f>
        <v/>
      </c>
      <c r="E308" s="84" t="str">
        <f>IF(_xlfn.IFNA(INDEX(Spec_Master_List_tbl[Cogen],MATCH(Registration_Tbl[[#This Row],[Facility_Unit_ARB_ID]],Spec_Master_List_tbl[ARB_ID],0)),"")=0,"",_xlfn.IFNA(INDEX(Spec_Master_List_tbl[Cogen],MATCH(Registration_Tbl[[#This Row],[Facility_Unit_ARB_ID]],Spec_Master_List_tbl[ARB_ID],0)),""))</f>
        <v/>
      </c>
      <c r="F308" s="72"/>
      <c r="G308" s="52" t="str">
        <f>IF(_xlfn.IFNA(INDEX(Spec_Master_List_tbl[USEPA_GHG_ID],MATCH(Registration_Tbl[[#This Row],[Facility_Unit_ARB_ID]],Spec_Master_List_tbl[ARB_ID],0)),"")=0,"",_xlfn.IFNA(INDEX(Spec_Master_List_tbl[USEPA_GHG_ID],MATCH(Registration_Tbl[[#This Row],[Facility_Unit_ARB_ID]],Spec_Master_List_tbl[ARB_ID],0)),""))</f>
        <v/>
      </c>
      <c r="H30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08" s="52" t="str">
        <f>IF(_xlfn.IFNA(INDEX(Spec_Master_List_tbl[CEC_RPS_ID],MATCH(Registration_Tbl[[#This Row],[Facility_Unit_ARB_ID]],Spec_Master_List_tbl[ARB_ID],0)),"")=0,"",_xlfn.IFNA(INDEX(Spec_Master_List_tbl[CEC_RPS_ID],MATCH(Registration_Tbl[[#This Row],[Facility_Unit_ARB_ID]],Spec_Master_List_tbl[ARB_ID],0)),""))</f>
        <v/>
      </c>
      <c r="J308" s="83"/>
      <c r="K308" s="56"/>
      <c r="L308" s="57"/>
      <c r="M30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08" s="63"/>
      <c r="O308" s="59"/>
      <c r="P308" s="57"/>
      <c r="Q308" s="57"/>
      <c r="R308" s="58"/>
      <c r="S30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08" s="70"/>
      <c r="U308" s="70"/>
      <c r="V308" s="70"/>
      <c r="W308" s="56"/>
      <c r="X308" s="57"/>
      <c r="Y308" s="57"/>
      <c r="Z308" s="56"/>
      <c r="AA308" s="57"/>
      <c r="AB308" s="56"/>
      <c r="AC308" s="57"/>
    </row>
    <row r="309" spans="1:29" ht="16" thickBot="1" x14ac:dyDescent="0.4">
      <c r="A309" s="50" t="str">
        <f>IF(ISBLANK(Registration_Tbl[[#This Row],[Facility_Unit_Name]]),"",'EPE Information'!$C$9)</f>
        <v/>
      </c>
      <c r="B309" s="51"/>
      <c r="C309" s="71" t="str">
        <f>_xlfn.IFNA(INDEX(Spec_Master_List_tbl[ARB_ID],MATCH(Registration_Tbl[[#This Row],[Facility_Unit_Name]],Spec_Master_List_tbl[Specified_Import_Name],0)),"")</f>
        <v/>
      </c>
      <c r="D309" s="52" t="str">
        <f>IF(_xlfn.IFNA(INDEX(Spec_Master_List_tbl[Primary Fuel],MATCH(Registration_Tbl[[#This Row],[Facility_Unit_ARB_ID]],Spec_Master_List_tbl[ARB_ID],0)),"")=0,"",_xlfn.IFNA(INDEX(Spec_Master_List_tbl[Primary Fuel],MATCH(Registration_Tbl[[#This Row],[Facility_Unit_ARB_ID]],Spec_Master_List_tbl[ARB_ID],0)),""))</f>
        <v/>
      </c>
      <c r="E309" s="84" t="str">
        <f>IF(_xlfn.IFNA(INDEX(Spec_Master_List_tbl[Cogen],MATCH(Registration_Tbl[[#This Row],[Facility_Unit_ARB_ID]],Spec_Master_List_tbl[ARB_ID],0)),"")=0,"",_xlfn.IFNA(INDEX(Spec_Master_List_tbl[Cogen],MATCH(Registration_Tbl[[#This Row],[Facility_Unit_ARB_ID]],Spec_Master_List_tbl[ARB_ID],0)),""))</f>
        <v/>
      </c>
      <c r="F309" s="72"/>
      <c r="G309" s="52" t="str">
        <f>IF(_xlfn.IFNA(INDEX(Spec_Master_List_tbl[USEPA_GHG_ID],MATCH(Registration_Tbl[[#This Row],[Facility_Unit_ARB_ID]],Spec_Master_List_tbl[ARB_ID],0)),"")=0,"",_xlfn.IFNA(INDEX(Spec_Master_List_tbl[USEPA_GHG_ID],MATCH(Registration_Tbl[[#This Row],[Facility_Unit_ARB_ID]],Spec_Master_List_tbl[ARB_ID],0)),""))</f>
        <v/>
      </c>
      <c r="H30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09" s="52" t="str">
        <f>IF(_xlfn.IFNA(INDEX(Spec_Master_List_tbl[CEC_RPS_ID],MATCH(Registration_Tbl[[#This Row],[Facility_Unit_ARB_ID]],Spec_Master_List_tbl[ARB_ID],0)),"")=0,"",_xlfn.IFNA(INDEX(Spec_Master_List_tbl[CEC_RPS_ID],MATCH(Registration_Tbl[[#This Row],[Facility_Unit_ARB_ID]],Spec_Master_List_tbl[ARB_ID],0)),""))</f>
        <v/>
      </c>
      <c r="J309" s="83"/>
      <c r="K309" s="56"/>
      <c r="L309" s="57"/>
      <c r="M30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09" s="63"/>
      <c r="O309" s="59"/>
      <c r="P309" s="57"/>
      <c r="Q309" s="57"/>
      <c r="R309" s="58"/>
      <c r="S30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09" s="70"/>
      <c r="U309" s="70"/>
      <c r="V309" s="70"/>
      <c r="W309" s="56"/>
      <c r="X309" s="57"/>
      <c r="Y309" s="57"/>
      <c r="Z309" s="56"/>
      <c r="AA309" s="57"/>
      <c r="AB309" s="56"/>
      <c r="AC309" s="57"/>
    </row>
    <row r="310" spans="1:29" ht="16" thickBot="1" x14ac:dyDescent="0.4">
      <c r="A310" s="50" t="str">
        <f>IF(ISBLANK(Registration_Tbl[[#This Row],[Facility_Unit_Name]]),"",'EPE Information'!$C$9)</f>
        <v/>
      </c>
      <c r="B310" s="51"/>
      <c r="C310" s="71" t="str">
        <f>_xlfn.IFNA(INDEX(Spec_Master_List_tbl[ARB_ID],MATCH(Registration_Tbl[[#This Row],[Facility_Unit_Name]],Spec_Master_List_tbl[Specified_Import_Name],0)),"")</f>
        <v/>
      </c>
      <c r="D310" s="52" t="str">
        <f>IF(_xlfn.IFNA(INDEX(Spec_Master_List_tbl[Primary Fuel],MATCH(Registration_Tbl[[#This Row],[Facility_Unit_ARB_ID]],Spec_Master_List_tbl[ARB_ID],0)),"")=0,"",_xlfn.IFNA(INDEX(Spec_Master_List_tbl[Primary Fuel],MATCH(Registration_Tbl[[#This Row],[Facility_Unit_ARB_ID]],Spec_Master_List_tbl[ARB_ID],0)),""))</f>
        <v/>
      </c>
      <c r="E310" s="84" t="str">
        <f>IF(_xlfn.IFNA(INDEX(Spec_Master_List_tbl[Cogen],MATCH(Registration_Tbl[[#This Row],[Facility_Unit_ARB_ID]],Spec_Master_List_tbl[ARB_ID],0)),"")=0,"",_xlfn.IFNA(INDEX(Spec_Master_List_tbl[Cogen],MATCH(Registration_Tbl[[#This Row],[Facility_Unit_ARB_ID]],Spec_Master_List_tbl[ARB_ID],0)),""))</f>
        <v/>
      </c>
      <c r="F310" s="72"/>
      <c r="G310" s="52" t="str">
        <f>IF(_xlfn.IFNA(INDEX(Spec_Master_List_tbl[USEPA_GHG_ID],MATCH(Registration_Tbl[[#This Row],[Facility_Unit_ARB_ID]],Spec_Master_List_tbl[ARB_ID],0)),"")=0,"",_xlfn.IFNA(INDEX(Spec_Master_List_tbl[USEPA_GHG_ID],MATCH(Registration_Tbl[[#This Row],[Facility_Unit_ARB_ID]],Spec_Master_List_tbl[ARB_ID],0)),""))</f>
        <v/>
      </c>
      <c r="H31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10" s="52" t="str">
        <f>IF(_xlfn.IFNA(INDEX(Spec_Master_List_tbl[CEC_RPS_ID],MATCH(Registration_Tbl[[#This Row],[Facility_Unit_ARB_ID]],Spec_Master_List_tbl[ARB_ID],0)),"")=0,"",_xlfn.IFNA(INDEX(Spec_Master_List_tbl[CEC_RPS_ID],MATCH(Registration_Tbl[[#This Row],[Facility_Unit_ARB_ID]],Spec_Master_List_tbl[ARB_ID],0)),""))</f>
        <v/>
      </c>
      <c r="J310" s="83"/>
      <c r="K310" s="56"/>
      <c r="L310" s="57"/>
      <c r="M31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10" s="63"/>
      <c r="O310" s="59"/>
      <c r="P310" s="57"/>
      <c r="Q310" s="57"/>
      <c r="R310" s="58"/>
      <c r="S31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10" s="70"/>
      <c r="U310" s="70"/>
      <c r="V310" s="70"/>
      <c r="W310" s="56"/>
      <c r="X310" s="57"/>
      <c r="Y310" s="57"/>
      <c r="Z310" s="56"/>
      <c r="AA310" s="57"/>
      <c r="AB310" s="56"/>
      <c r="AC310" s="57"/>
    </row>
    <row r="311" spans="1:29" ht="16" thickBot="1" x14ac:dyDescent="0.4">
      <c r="A311" s="50" t="str">
        <f>IF(ISBLANK(Registration_Tbl[[#This Row],[Facility_Unit_Name]]),"",'EPE Information'!$C$9)</f>
        <v/>
      </c>
      <c r="B311" s="51"/>
      <c r="C311" s="71" t="str">
        <f>_xlfn.IFNA(INDEX(Spec_Master_List_tbl[ARB_ID],MATCH(Registration_Tbl[[#This Row],[Facility_Unit_Name]],Spec_Master_List_tbl[Specified_Import_Name],0)),"")</f>
        <v/>
      </c>
      <c r="D311" s="52" t="str">
        <f>IF(_xlfn.IFNA(INDEX(Spec_Master_List_tbl[Primary Fuel],MATCH(Registration_Tbl[[#This Row],[Facility_Unit_ARB_ID]],Spec_Master_List_tbl[ARB_ID],0)),"")=0,"",_xlfn.IFNA(INDEX(Spec_Master_List_tbl[Primary Fuel],MATCH(Registration_Tbl[[#This Row],[Facility_Unit_ARB_ID]],Spec_Master_List_tbl[ARB_ID],0)),""))</f>
        <v/>
      </c>
      <c r="E311" s="84" t="str">
        <f>IF(_xlfn.IFNA(INDEX(Spec_Master_List_tbl[Cogen],MATCH(Registration_Tbl[[#This Row],[Facility_Unit_ARB_ID]],Spec_Master_List_tbl[ARB_ID],0)),"")=0,"",_xlfn.IFNA(INDEX(Spec_Master_List_tbl[Cogen],MATCH(Registration_Tbl[[#This Row],[Facility_Unit_ARB_ID]],Spec_Master_List_tbl[ARB_ID],0)),""))</f>
        <v/>
      </c>
      <c r="F311" s="72"/>
      <c r="G311" s="52" t="str">
        <f>IF(_xlfn.IFNA(INDEX(Spec_Master_List_tbl[USEPA_GHG_ID],MATCH(Registration_Tbl[[#This Row],[Facility_Unit_ARB_ID]],Spec_Master_List_tbl[ARB_ID],0)),"")=0,"",_xlfn.IFNA(INDEX(Spec_Master_List_tbl[USEPA_GHG_ID],MATCH(Registration_Tbl[[#This Row],[Facility_Unit_ARB_ID]],Spec_Master_List_tbl[ARB_ID],0)),""))</f>
        <v/>
      </c>
      <c r="H31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11" s="52" t="str">
        <f>IF(_xlfn.IFNA(INDEX(Spec_Master_List_tbl[CEC_RPS_ID],MATCH(Registration_Tbl[[#This Row],[Facility_Unit_ARB_ID]],Spec_Master_List_tbl[ARB_ID],0)),"")=0,"",_xlfn.IFNA(INDEX(Spec_Master_List_tbl[CEC_RPS_ID],MATCH(Registration_Tbl[[#This Row],[Facility_Unit_ARB_ID]],Spec_Master_List_tbl[ARB_ID],0)),""))</f>
        <v/>
      </c>
      <c r="J311" s="83"/>
      <c r="K311" s="56"/>
      <c r="L311" s="57"/>
      <c r="M31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11" s="63"/>
      <c r="O311" s="59"/>
      <c r="P311" s="57"/>
      <c r="Q311" s="57"/>
      <c r="R311" s="58"/>
      <c r="S31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11" s="70"/>
      <c r="U311" s="70"/>
      <c r="V311" s="70"/>
      <c r="W311" s="56"/>
      <c r="X311" s="57"/>
      <c r="Y311" s="57"/>
      <c r="Z311" s="56"/>
      <c r="AA311" s="57"/>
      <c r="AB311" s="56"/>
      <c r="AC311" s="57"/>
    </row>
    <row r="312" spans="1:29" ht="16" thickBot="1" x14ac:dyDescent="0.4">
      <c r="A312" s="50" t="str">
        <f>IF(ISBLANK(Registration_Tbl[[#This Row],[Facility_Unit_Name]]),"",'EPE Information'!$C$9)</f>
        <v/>
      </c>
      <c r="B312" s="51"/>
      <c r="C312" s="71" t="str">
        <f>_xlfn.IFNA(INDEX(Spec_Master_List_tbl[ARB_ID],MATCH(Registration_Tbl[[#This Row],[Facility_Unit_Name]],Spec_Master_List_tbl[Specified_Import_Name],0)),"")</f>
        <v/>
      </c>
      <c r="D312" s="52" t="str">
        <f>IF(_xlfn.IFNA(INDEX(Spec_Master_List_tbl[Primary Fuel],MATCH(Registration_Tbl[[#This Row],[Facility_Unit_ARB_ID]],Spec_Master_List_tbl[ARB_ID],0)),"")=0,"",_xlfn.IFNA(INDEX(Spec_Master_List_tbl[Primary Fuel],MATCH(Registration_Tbl[[#This Row],[Facility_Unit_ARB_ID]],Spec_Master_List_tbl[ARB_ID],0)),""))</f>
        <v/>
      </c>
      <c r="E312" s="84" t="str">
        <f>IF(_xlfn.IFNA(INDEX(Spec_Master_List_tbl[Cogen],MATCH(Registration_Tbl[[#This Row],[Facility_Unit_ARB_ID]],Spec_Master_List_tbl[ARB_ID],0)),"")=0,"",_xlfn.IFNA(INDEX(Spec_Master_List_tbl[Cogen],MATCH(Registration_Tbl[[#This Row],[Facility_Unit_ARB_ID]],Spec_Master_List_tbl[ARB_ID],0)),""))</f>
        <v/>
      </c>
      <c r="F312" s="72"/>
      <c r="G312" s="52" t="str">
        <f>IF(_xlfn.IFNA(INDEX(Spec_Master_List_tbl[USEPA_GHG_ID],MATCH(Registration_Tbl[[#This Row],[Facility_Unit_ARB_ID]],Spec_Master_List_tbl[ARB_ID],0)),"")=0,"",_xlfn.IFNA(INDEX(Spec_Master_List_tbl[USEPA_GHG_ID],MATCH(Registration_Tbl[[#This Row],[Facility_Unit_ARB_ID]],Spec_Master_List_tbl[ARB_ID],0)),""))</f>
        <v/>
      </c>
      <c r="H31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12" s="52" t="str">
        <f>IF(_xlfn.IFNA(INDEX(Spec_Master_List_tbl[CEC_RPS_ID],MATCH(Registration_Tbl[[#This Row],[Facility_Unit_ARB_ID]],Spec_Master_List_tbl[ARB_ID],0)),"")=0,"",_xlfn.IFNA(INDEX(Spec_Master_List_tbl[CEC_RPS_ID],MATCH(Registration_Tbl[[#This Row],[Facility_Unit_ARB_ID]],Spec_Master_List_tbl[ARB_ID],0)),""))</f>
        <v/>
      </c>
      <c r="J312" s="83"/>
      <c r="K312" s="56"/>
      <c r="L312" s="57"/>
      <c r="M31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12" s="63"/>
      <c r="O312" s="59"/>
      <c r="P312" s="57"/>
      <c r="Q312" s="57"/>
      <c r="R312" s="58"/>
      <c r="S31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12" s="70"/>
      <c r="U312" s="70"/>
      <c r="V312" s="70"/>
      <c r="W312" s="56"/>
      <c r="X312" s="57"/>
      <c r="Y312" s="57"/>
      <c r="Z312" s="56"/>
      <c r="AA312" s="57"/>
      <c r="AB312" s="56"/>
      <c r="AC312" s="57"/>
    </row>
    <row r="313" spans="1:29" ht="16" thickBot="1" x14ac:dyDescent="0.4">
      <c r="A313" s="50" t="str">
        <f>IF(ISBLANK(Registration_Tbl[[#This Row],[Facility_Unit_Name]]),"",'EPE Information'!$C$9)</f>
        <v/>
      </c>
      <c r="B313" s="51"/>
      <c r="C313" s="71" t="str">
        <f>_xlfn.IFNA(INDEX(Spec_Master_List_tbl[ARB_ID],MATCH(Registration_Tbl[[#This Row],[Facility_Unit_Name]],Spec_Master_List_tbl[Specified_Import_Name],0)),"")</f>
        <v/>
      </c>
      <c r="D313" s="52" t="str">
        <f>IF(_xlfn.IFNA(INDEX(Spec_Master_List_tbl[Primary Fuel],MATCH(Registration_Tbl[[#This Row],[Facility_Unit_ARB_ID]],Spec_Master_List_tbl[ARB_ID],0)),"")=0,"",_xlfn.IFNA(INDEX(Spec_Master_List_tbl[Primary Fuel],MATCH(Registration_Tbl[[#This Row],[Facility_Unit_ARB_ID]],Spec_Master_List_tbl[ARB_ID],0)),""))</f>
        <v/>
      </c>
      <c r="E313" s="84" t="str">
        <f>IF(_xlfn.IFNA(INDEX(Spec_Master_List_tbl[Cogen],MATCH(Registration_Tbl[[#This Row],[Facility_Unit_ARB_ID]],Spec_Master_List_tbl[ARB_ID],0)),"")=0,"",_xlfn.IFNA(INDEX(Spec_Master_List_tbl[Cogen],MATCH(Registration_Tbl[[#This Row],[Facility_Unit_ARB_ID]],Spec_Master_List_tbl[ARB_ID],0)),""))</f>
        <v/>
      </c>
      <c r="F313" s="72"/>
      <c r="G313" s="52" t="str">
        <f>IF(_xlfn.IFNA(INDEX(Spec_Master_List_tbl[USEPA_GHG_ID],MATCH(Registration_Tbl[[#This Row],[Facility_Unit_ARB_ID]],Spec_Master_List_tbl[ARB_ID],0)),"")=0,"",_xlfn.IFNA(INDEX(Spec_Master_List_tbl[USEPA_GHG_ID],MATCH(Registration_Tbl[[#This Row],[Facility_Unit_ARB_ID]],Spec_Master_List_tbl[ARB_ID],0)),""))</f>
        <v/>
      </c>
      <c r="H31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13" s="52" t="str">
        <f>IF(_xlfn.IFNA(INDEX(Spec_Master_List_tbl[CEC_RPS_ID],MATCH(Registration_Tbl[[#This Row],[Facility_Unit_ARB_ID]],Spec_Master_List_tbl[ARB_ID],0)),"")=0,"",_xlfn.IFNA(INDEX(Spec_Master_List_tbl[CEC_RPS_ID],MATCH(Registration_Tbl[[#This Row],[Facility_Unit_ARB_ID]],Spec_Master_List_tbl[ARB_ID],0)),""))</f>
        <v/>
      </c>
      <c r="J313" s="83"/>
      <c r="K313" s="56"/>
      <c r="L313" s="57"/>
      <c r="M31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13" s="63"/>
      <c r="O313" s="59"/>
      <c r="P313" s="57"/>
      <c r="Q313" s="57"/>
      <c r="R313" s="58"/>
      <c r="S31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13" s="70"/>
      <c r="U313" s="70"/>
      <c r="V313" s="70"/>
      <c r="W313" s="56"/>
      <c r="X313" s="57"/>
      <c r="Y313" s="57"/>
      <c r="Z313" s="56"/>
      <c r="AA313" s="57"/>
      <c r="AB313" s="56"/>
      <c r="AC313" s="57"/>
    </row>
    <row r="314" spans="1:29" ht="16" thickBot="1" x14ac:dyDescent="0.4">
      <c r="A314" s="50" t="str">
        <f>IF(ISBLANK(Registration_Tbl[[#This Row],[Facility_Unit_Name]]),"",'EPE Information'!$C$9)</f>
        <v/>
      </c>
      <c r="B314" s="51"/>
      <c r="C314" s="71" t="str">
        <f>_xlfn.IFNA(INDEX(Spec_Master_List_tbl[ARB_ID],MATCH(Registration_Tbl[[#This Row],[Facility_Unit_Name]],Spec_Master_List_tbl[Specified_Import_Name],0)),"")</f>
        <v/>
      </c>
      <c r="D314" s="52" t="str">
        <f>IF(_xlfn.IFNA(INDEX(Spec_Master_List_tbl[Primary Fuel],MATCH(Registration_Tbl[[#This Row],[Facility_Unit_ARB_ID]],Spec_Master_List_tbl[ARB_ID],0)),"")=0,"",_xlfn.IFNA(INDEX(Spec_Master_List_tbl[Primary Fuel],MATCH(Registration_Tbl[[#This Row],[Facility_Unit_ARB_ID]],Spec_Master_List_tbl[ARB_ID],0)),""))</f>
        <v/>
      </c>
      <c r="E314" s="84" t="str">
        <f>IF(_xlfn.IFNA(INDEX(Spec_Master_List_tbl[Cogen],MATCH(Registration_Tbl[[#This Row],[Facility_Unit_ARB_ID]],Spec_Master_List_tbl[ARB_ID],0)),"")=0,"",_xlfn.IFNA(INDEX(Spec_Master_List_tbl[Cogen],MATCH(Registration_Tbl[[#This Row],[Facility_Unit_ARB_ID]],Spec_Master_List_tbl[ARB_ID],0)),""))</f>
        <v/>
      </c>
      <c r="F314" s="72"/>
      <c r="G314" s="52" t="str">
        <f>IF(_xlfn.IFNA(INDEX(Spec_Master_List_tbl[USEPA_GHG_ID],MATCH(Registration_Tbl[[#This Row],[Facility_Unit_ARB_ID]],Spec_Master_List_tbl[ARB_ID],0)),"")=0,"",_xlfn.IFNA(INDEX(Spec_Master_List_tbl[USEPA_GHG_ID],MATCH(Registration_Tbl[[#This Row],[Facility_Unit_ARB_ID]],Spec_Master_List_tbl[ARB_ID],0)),""))</f>
        <v/>
      </c>
      <c r="H31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14" s="52" t="str">
        <f>IF(_xlfn.IFNA(INDEX(Spec_Master_List_tbl[CEC_RPS_ID],MATCH(Registration_Tbl[[#This Row],[Facility_Unit_ARB_ID]],Spec_Master_List_tbl[ARB_ID],0)),"")=0,"",_xlfn.IFNA(INDEX(Spec_Master_List_tbl[CEC_RPS_ID],MATCH(Registration_Tbl[[#This Row],[Facility_Unit_ARB_ID]],Spec_Master_List_tbl[ARB_ID],0)),""))</f>
        <v/>
      </c>
      <c r="J314" s="83"/>
      <c r="K314" s="56"/>
      <c r="L314" s="57"/>
      <c r="M31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14" s="63"/>
      <c r="O314" s="59"/>
      <c r="P314" s="57"/>
      <c r="Q314" s="57"/>
      <c r="R314" s="58"/>
      <c r="S31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14" s="70"/>
      <c r="U314" s="70"/>
      <c r="V314" s="70"/>
      <c r="W314" s="56"/>
      <c r="X314" s="57"/>
      <c r="Y314" s="57"/>
      <c r="Z314" s="56"/>
      <c r="AA314" s="57"/>
      <c r="AB314" s="56"/>
      <c r="AC314" s="57"/>
    </row>
    <row r="315" spans="1:29" ht="16" thickBot="1" x14ac:dyDescent="0.4">
      <c r="A315" s="50" t="str">
        <f>IF(ISBLANK(Registration_Tbl[[#This Row],[Facility_Unit_Name]]),"",'EPE Information'!$C$9)</f>
        <v/>
      </c>
      <c r="B315" s="51"/>
      <c r="C315" s="71" t="str">
        <f>_xlfn.IFNA(INDEX(Spec_Master_List_tbl[ARB_ID],MATCH(Registration_Tbl[[#This Row],[Facility_Unit_Name]],Spec_Master_List_tbl[Specified_Import_Name],0)),"")</f>
        <v/>
      </c>
      <c r="D315" s="52" t="str">
        <f>IF(_xlfn.IFNA(INDEX(Spec_Master_List_tbl[Primary Fuel],MATCH(Registration_Tbl[[#This Row],[Facility_Unit_ARB_ID]],Spec_Master_List_tbl[ARB_ID],0)),"")=0,"",_xlfn.IFNA(INDEX(Spec_Master_List_tbl[Primary Fuel],MATCH(Registration_Tbl[[#This Row],[Facility_Unit_ARB_ID]],Spec_Master_List_tbl[ARB_ID],0)),""))</f>
        <v/>
      </c>
      <c r="E315" s="84" t="str">
        <f>IF(_xlfn.IFNA(INDEX(Spec_Master_List_tbl[Cogen],MATCH(Registration_Tbl[[#This Row],[Facility_Unit_ARB_ID]],Spec_Master_List_tbl[ARB_ID],0)),"")=0,"",_xlfn.IFNA(INDEX(Spec_Master_List_tbl[Cogen],MATCH(Registration_Tbl[[#This Row],[Facility_Unit_ARB_ID]],Spec_Master_List_tbl[ARB_ID],0)),""))</f>
        <v/>
      </c>
      <c r="F315" s="72"/>
      <c r="G315" s="52" t="str">
        <f>IF(_xlfn.IFNA(INDEX(Spec_Master_List_tbl[USEPA_GHG_ID],MATCH(Registration_Tbl[[#This Row],[Facility_Unit_ARB_ID]],Spec_Master_List_tbl[ARB_ID],0)),"")=0,"",_xlfn.IFNA(INDEX(Spec_Master_List_tbl[USEPA_GHG_ID],MATCH(Registration_Tbl[[#This Row],[Facility_Unit_ARB_ID]],Spec_Master_List_tbl[ARB_ID],0)),""))</f>
        <v/>
      </c>
      <c r="H31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15" s="52" t="str">
        <f>IF(_xlfn.IFNA(INDEX(Spec_Master_List_tbl[CEC_RPS_ID],MATCH(Registration_Tbl[[#This Row],[Facility_Unit_ARB_ID]],Spec_Master_List_tbl[ARB_ID],0)),"")=0,"",_xlfn.IFNA(INDEX(Spec_Master_List_tbl[CEC_RPS_ID],MATCH(Registration_Tbl[[#This Row],[Facility_Unit_ARB_ID]],Spec_Master_List_tbl[ARB_ID],0)),""))</f>
        <v/>
      </c>
      <c r="J315" s="83"/>
      <c r="K315" s="56"/>
      <c r="L315" s="57"/>
      <c r="M31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15" s="63"/>
      <c r="O315" s="59"/>
      <c r="P315" s="57"/>
      <c r="Q315" s="57"/>
      <c r="R315" s="58"/>
      <c r="S31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15" s="70"/>
      <c r="U315" s="70"/>
      <c r="V315" s="70"/>
      <c r="W315" s="56"/>
      <c r="X315" s="57"/>
      <c r="Y315" s="57"/>
      <c r="Z315" s="56"/>
      <c r="AA315" s="57"/>
      <c r="AB315" s="56"/>
      <c r="AC315" s="57"/>
    </row>
    <row r="316" spans="1:29" ht="16" thickBot="1" x14ac:dyDescent="0.4">
      <c r="A316" s="50" t="str">
        <f>IF(ISBLANK(Registration_Tbl[[#This Row],[Facility_Unit_Name]]),"",'EPE Information'!$C$9)</f>
        <v/>
      </c>
      <c r="B316" s="51"/>
      <c r="C316" s="71" t="str">
        <f>_xlfn.IFNA(INDEX(Spec_Master_List_tbl[ARB_ID],MATCH(Registration_Tbl[[#This Row],[Facility_Unit_Name]],Spec_Master_List_tbl[Specified_Import_Name],0)),"")</f>
        <v/>
      </c>
      <c r="D316" s="52" t="str">
        <f>IF(_xlfn.IFNA(INDEX(Spec_Master_List_tbl[Primary Fuel],MATCH(Registration_Tbl[[#This Row],[Facility_Unit_ARB_ID]],Spec_Master_List_tbl[ARB_ID],0)),"")=0,"",_xlfn.IFNA(INDEX(Spec_Master_List_tbl[Primary Fuel],MATCH(Registration_Tbl[[#This Row],[Facility_Unit_ARB_ID]],Spec_Master_List_tbl[ARB_ID],0)),""))</f>
        <v/>
      </c>
      <c r="E316" s="84" t="str">
        <f>IF(_xlfn.IFNA(INDEX(Spec_Master_List_tbl[Cogen],MATCH(Registration_Tbl[[#This Row],[Facility_Unit_ARB_ID]],Spec_Master_List_tbl[ARB_ID],0)),"")=0,"",_xlfn.IFNA(INDEX(Spec_Master_List_tbl[Cogen],MATCH(Registration_Tbl[[#This Row],[Facility_Unit_ARB_ID]],Spec_Master_List_tbl[ARB_ID],0)),""))</f>
        <v/>
      </c>
      <c r="F316" s="72"/>
      <c r="G316" s="52" t="str">
        <f>IF(_xlfn.IFNA(INDEX(Spec_Master_List_tbl[USEPA_GHG_ID],MATCH(Registration_Tbl[[#This Row],[Facility_Unit_ARB_ID]],Spec_Master_List_tbl[ARB_ID],0)),"")=0,"",_xlfn.IFNA(INDEX(Spec_Master_List_tbl[USEPA_GHG_ID],MATCH(Registration_Tbl[[#This Row],[Facility_Unit_ARB_ID]],Spec_Master_List_tbl[ARB_ID],0)),""))</f>
        <v/>
      </c>
      <c r="H31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16" s="52" t="str">
        <f>IF(_xlfn.IFNA(INDEX(Spec_Master_List_tbl[CEC_RPS_ID],MATCH(Registration_Tbl[[#This Row],[Facility_Unit_ARB_ID]],Spec_Master_List_tbl[ARB_ID],0)),"")=0,"",_xlfn.IFNA(INDEX(Spec_Master_List_tbl[CEC_RPS_ID],MATCH(Registration_Tbl[[#This Row],[Facility_Unit_ARB_ID]],Spec_Master_List_tbl[ARB_ID],0)),""))</f>
        <v/>
      </c>
      <c r="J316" s="83"/>
      <c r="K316" s="56"/>
      <c r="L316" s="57"/>
      <c r="M31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16" s="63"/>
      <c r="O316" s="59"/>
      <c r="P316" s="57"/>
      <c r="Q316" s="57"/>
      <c r="R316" s="58"/>
      <c r="S31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16" s="70"/>
      <c r="U316" s="70"/>
      <c r="V316" s="70"/>
      <c r="W316" s="56"/>
      <c r="X316" s="57"/>
      <c r="Y316" s="57"/>
      <c r="Z316" s="56"/>
      <c r="AA316" s="57"/>
      <c r="AB316" s="56"/>
      <c r="AC316" s="57"/>
    </row>
    <row r="317" spans="1:29" ht="16" thickBot="1" x14ac:dyDescent="0.4">
      <c r="A317" s="50" t="str">
        <f>IF(ISBLANK(Registration_Tbl[[#This Row],[Facility_Unit_Name]]),"",'EPE Information'!$C$9)</f>
        <v/>
      </c>
      <c r="B317" s="51"/>
      <c r="C317" s="71" t="str">
        <f>_xlfn.IFNA(INDEX(Spec_Master_List_tbl[ARB_ID],MATCH(Registration_Tbl[[#This Row],[Facility_Unit_Name]],Spec_Master_List_tbl[Specified_Import_Name],0)),"")</f>
        <v/>
      </c>
      <c r="D317" s="52" t="str">
        <f>IF(_xlfn.IFNA(INDEX(Spec_Master_List_tbl[Primary Fuel],MATCH(Registration_Tbl[[#This Row],[Facility_Unit_ARB_ID]],Spec_Master_List_tbl[ARB_ID],0)),"")=0,"",_xlfn.IFNA(INDEX(Spec_Master_List_tbl[Primary Fuel],MATCH(Registration_Tbl[[#This Row],[Facility_Unit_ARB_ID]],Spec_Master_List_tbl[ARB_ID],0)),""))</f>
        <v/>
      </c>
      <c r="E317" s="84" t="str">
        <f>IF(_xlfn.IFNA(INDEX(Spec_Master_List_tbl[Cogen],MATCH(Registration_Tbl[[#This Row],[Facility_Unit_ARB_ID]],Spec_Master_List_tbl[ARB_ID],0)),"")=0,"",_xlfn.IFNA(INDEX(Spec_Master_List_tbl[Cogen],MATCH(Registration_Tbl[[#This Row],[Facility_Unit_ARB_ID]],Spec_Master_List_tbl[ARB_ID],0)),""))</f>
        <v/>
      </c>
      <c r="F317" s="72"/>
      <c r="G317" s="52" t="str">
        <f>IF(_xlfn.IFNA(INDEX(Spec_Master_List_tbl[USEPA_GHG_ID],MATCH(Registration_Tbl[[#This Row],[Facility_Unit_ARB_ID]],Spec_Master_List_tbl[ARB_ID],0)),"")=0,"",_xlfn.IFNA(INDEX(Spec_Master_List_tbl[USEPA_GHG_ID],MATCH(Registration_Tbl[[#This Row],[Facility_Unit_ARB_ID]],Spec_Master_List_tbl[ARB_ID],0)),""))</f>
        <v/>
      </c>
      <c r="H31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17" s="52" t="str">
        <f>IF(_xlfn.IFNA(INDEX(Spec_Master_List_tbl[CEC_RPS_ID],MATCH(Registration_Tbl[[#This Row],[Facility_Unit_ARB_ID]],Spec_Master_List_tbl[ARB_ID],0)),"")=0,"",_xlfn.IFNA(INDEX(Spec_Master_List_tbl[CEC_RPS_ID],MATCH(Registration_Tbl[[#This Row],[Facility_Unit_ARB_ID]],Spec_Master_List_tbl[ARB_ID],0)),""))</f>
        <v/>
      </c>
      <c r="J317" s="83"/>
      <c r="K317" s="56"/>
      <c r="L317" s="57"/>
      <c r="M31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17" s="63"/>
      <c r="O317" s="59"/>
      <c r="P317" s="57"/>
      <c r="Q317" s="57"/>
      <c r="R317" s="58"/>
      <c r="S31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17" s="70"/>
      <c r="U317" s="70"/>
      <c r="V317" s="70"/>
      <c r="W317" s="56"/>
      <c r="X317" s="57"/>
      <c r="Y317" s="57"/>
      <c r="Z317" s="56"/>
      <c r="AA317" s="57"/>
      <c r="AB317" s="56"/>
      <c r="AC317" s="57"/>
    </row>
    <row r="318" spans="1:29" ht="16" thickBot="1" x14ac:dyDescent="0.4">
      <c r="A318" s="50" t="str">
        <f>IF(ISBLANK(Registration_Tbl[[#This Row],[Facility_Unit_Name]]),"",'EPE Information'!$C$9)</f>
        <v/>
      </c>
      <c r="B318" s="51"/>
      <c r="C318" s="71" t="str">
        <f>_xlfn.IFNA(INDEX(Spec_Master_List_tbl[ARB_ID],MATCH(Registration_Tbl[[#This Row],[Facility_Unit_Name]],Spec_Master_List_tbl[Specified_Import_Name],0)),"")</f>
        <v/>
      </c>
      <c r="D318" s="52" t="str">
        <f>IF(_xlfn.IFNA(INDEX(Spec_Master_List_tbl[Primary Fuel],MATCH(Registration_Tbl[[#This Row],[Facility_Unit_ARB_ID]],Spec_Master_List_tbl[ARB_ID],0)),"")=0,"",_xlfn.IFNA(INDEX(Spec_Master_List_tbl[Primary Fuel],MATCH(Registration_Tbl[[#This Row],[Facility_Unit_ARB_ID]],Spec_Master_List_tbl[ARB_ID],0)),""))</f>
        <v/>
      </c>
      <c r="E318" s="84" t="str">
        <f>IF(_xlfn.IFNA(INDEX(Spec_Master_List_tbl[Cogen],MATCH(Registration_Tbl[[#This Row],[Facility_Unit_ARB_ID]],Spec_Master_List_tbl[ARB_ID],0)),"")=0,"",_xlfn.IFNA(INDEX(Spec_Master_List_tbl[Cogen],MATCH(Registration_Tbl[[#This Row],[Facility_Unit_ARB_ID]],Spec_Master_List_tbl[ARB_ID],0)),""))</f>
        <v/>
      </c>
      <c r="F318" s="72"/>
      <c r="G318" s="52" t="str">
        <f>IF(_xlfn.IFNA(INDEX(Spec_Master_List_tbl[USEPA_GHG_ID],MATCH(Registration_Tbl[[#This Row],[Facility_Unit_ARB_ID]],Spec_Master_List_tbl[ARB_ID],0)),"")=0,"",_xlfn.IFNA(INDEX(Spec_Master_List_tbl[USEPA_GHG_ID],MATCH(Registration_Tbl[[#This Row],[Facility_Unit_ARB_ID]],Spec_Master_List_tbl[ARB_ID],0)),""))</f>
        <v/>
      </c>
      <c r="H31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18" s="52" t="str">
        <f>IF(_xlfn.IFNA(INDEX(Spec_Master_List_tbl[CEC_RPS_ID],MATCH(Registration_Tbl[[#This Row],[Facility_Unit_ARB_ID]],Spec_Master_List_tbl[ARB_ID],0)),"")=0,"",_xlfn.IFNA(INDEX(Spec_Master_List_tbl[CEC_RPS_ID],MATCH(Registration_Tbl[[#This Row],[Facility_Unit_ARB_ID]],Spec_Master_List_tbl[ARB_ID],0)),""))</f>
        <v/>
      </c>
      <c r="J318" s="83"/>
      <c r="K318" s="56"/>
      <c r="L318" s="57"/>
      <c r="M31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18" s="63"/>
      <c r="O318" s="59"/>
      <c r="P318" s="57"/>
      <c r="Q318" s="57"/>
      <c r="R318" s="58"/>
      <c r="S31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18" s="70"/>
      <c r="U318" s="70"/>
      <c r="V318" s="70"/>
      <c r="W318" s="56"/>
      <c r="X318" s="57"/>
      <c r="Y318" s="57"/>
      <c r="Z318" s="56"/>
      <c r="AA318" s="57"/>
      <c r="AB318" s="56"/>
      <c r="AC318" s="57"/>
    </row>
    <row r="319" spans="1:29" ht="16" thickBot="1" x14ac:dyDescent="0.4">
      <c r="A319" s="50" t="str">
        <f>IF(ISBLANK(Registration_Tbl[[#This Row],[Facility_Unit_Name]]),"",'EPE Information'!$C$9)</f>
        <v/>
      </c>
      <c r="B319" s="51"/>
      <c r="C319" s="71" t="str">
        <f>_xlfn.IFNA(INDEX(Spec_Master_List_tbl[ARB_ID],MATCH(Registration_Tbl[[#This Row],[Facility_Unit_Name]],Spec_Master_List_tbl[Specified_Import_Name],0)),"")</f>
        <v/>
      </c>
      <c r="D319" s="52" t="str">
        <f>IF(_xlfn.IFNA(INDEX(Spec_Master_List_tbl[Primary Fuel],MATCH(Registration_Tbl[[#This Row],[Facility_Unit_ARB_ID]],Spec_Master_List_tbl[ARB_ID],0)),"")=0,"",_xlfn.IFNA(INDEX(Spec_Master_List_tbl[Primary Fuel],MATCH(Registration_Tbl[[#This Row],[Facility_Unit_ARB_ID]],Spec_Master_List_tbl[ARB_ID],0)),""))</f>
        <v/>
      </c>
      <c r="E319" s="84" t="str">
        <f>IF(_xlfn.IFNA(INDEX(Spec_Master_List_tbl[Cogen],MATCH(Registration_Tbl[[#This Row],[Facility_Unit_ARB_ID]],Spec_Master_List_tbl[ARB_ID],0)),"")=0,"",_xlfn.IFNA(INDEX(Spec_Master_List_tbl[Cogen],MATCH(Registration_Tbl[[#This Row],[Facility_Unit_ARB_ID]],Spec_Master_List_tbl[ARB_ID],0)),""))</f>
        <v/>
      </c>
      <c r="F319" s="72"/>
      <c r="G319" s="52" t="str">
        <f>IF(_xlfn.IFNA(INDEX(Spec_Master_List_tbl[USEPA_GHG_ID],MATCH(Registration_Tbl[[#This Row],[Facility_Unit_ARB_ID]],Spec_Master_List_tbl[ARB_ID],0)),"")=0,"",_xlfn.IFNA(INDEX(Spec_Master_List_tbl[USEPA_GHG_ID],MATCH(Registration_Tbl[[#This Row],[Facility_Unit_ARB_ID]],Spec_Master_List_tbl[ARB_ID],0)),""))</f>
        <v/>
      </c>
      <c r="H31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19" s="52" t="str">
        <f>IF(_xlfn.IFNA(INDEX(Spec_Master_List_tbl[CEC_RPS_ID],MATCH(Registration_Tbl[[#This Row],[Facility_Unit_ARB_ID]],Spec_Master_List_tbl[ARB_ID],0)),"")=0,"",_xlfn.IFNA(INDEX(Spec_Master_List_tbl[CEC_RPS_ID],MATCH(Registration_Tbl[[#This Row],[Facility_Unit_ARB_ID]],Spec_Master_List_tbl[ARB_ID],0)),""))</f>
        <v/>
      </c>
      <c r="J319" s="83"/>
      <c r="K319" s="56"/>
      <c r="L319" s="57"/>
      <c r="M31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19" s="63"/>
      <c r="O319" s="59"/>
      <c r="P319" s="57"/>
      <c r="Q319" s="57"/>
      <c r="R319" s="58"/>
      <c r="S31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19" s="70"/>
      <c r="U319" s="70"/>
      <c r="V319" s="70"/>
      <c r="W319" s="56"/>
      <c r="X319" s="57"/>
      <c r="Y319" s="57"/>
      <c r="Z319" s="56"/>
      <c r="AA319" s="57"/>
      <c r="AB319" s="56"/>
      <c r="AC319" s="57"/>
    </row>
    <row r="320" spans="1:29" ht="16" thickBot="1" x14ac:dyDescent="0.4">
      <c r="A320" s="50" t="str">
        <f>IF(ISBLANK(Registration_Tbl[[#This Row],[Facility_Unit_Name]]),"",'EPE Information'!$C$9)</f>
        <v/>
      </c>
      <c r="B320" s="51"/>
      <c r="C320" s="71" t="str">
        <f>_xlfn.IFNA(INDEX(Spec_Master_List_tbl[ARB_ID],MATCH(Registration_Tbl[[#This Row],[Facility_Unit_Name]],Spec_Master_List_tbl[Specified_Import_Name],0)),"")</f>
        <v/>
      </c>
      <c r="D320" s="52" t="str">
        <f>IF(_xlfn.IFNA(INDEX(Spec_Master_List_tbl[Primary Fuel],MATCH(Registration_Tbl[[#This Row],[Facility_Unit_ARB_ID]],Spec_Master_List_tbl[ARB_ID],0)),"")=0,"",_xlfn.IFNA(INDEX(Spec_Master_List_tbl[Primary Fuel],MATCH(Registration_Tbl[[#This Row],[Facility_Unit_ARB_ID]],Spec_Master_List_tbl[ARB_ID],0)),""))</f>
        <v/>
      </c>
      <c r="E320" s="84" t="str">
        <f>IF(_xlfn.IFNA(INDEX(Spec_Master_List_tbl[Cogen],MATCH(Registration_Tbl[[#This Row],[Facility_Unit_ARB_ID]],Spec_Master_List_tbl[ARB_ID],0)),"")=0,"",_xlfn.IFNA(INDEX(Spec_Master_List_tbl[Cogen],MATCH(Registration_Tbl[[#This Row],[Facility_Unit_ARB_ID]],Spec_Master_List_tbl[ARB_ID],0)),""))</f>
        <v/>
      </c>
      <c r="F320" s="72"/>
      <c r="G320" s="52" t="str">
        <f>IF(_xlfn.IFNA(INDEX(Spec_Master_List_tbl[USEPA_GHG_ID],MATCH(Registration_Tbl[[#This Row],[Facility_Unit_ARB_ID]],Spec_Master_List_tbl[ARB_ID],0)),"")=0,"",_xlfn.IFNA(INDEX(Spec_Master_List_tbl[USEPA_GHG_ID],MATCH(Registration_Tbl[[#This Row],[Facility_Unit_ARB_ID]],Spec_Master_List_tbl[ARB_ID],0)),""))</f>
        <v/>
      </c>
      <c r="H32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20" s="52" t="str">
        <f>IF(_xlfn.IFNA(INDEX(Spec_Master_List_tbl[CEC_RPS_ID],MATCH(Registration_Tbl[[#This Row],[Facility_Unit_ARB_ID]],Spec_Master_List_tbl[ARB_ID],0)),"")=0,"",_xlfn.IFNA(INDEX(Spec_Master_List_tbl[CEC_RPS_ID],MATCH(Registration_Tbl[[#This Row],[Facility_Unit_ARB_ID]],Spec_Master_List_tbl[ARB_ID],0)),""))</f>
        <v/>
      </c>
      <c r="J320" s="83"/>
      <c r="K320" s="56"/>
      <c r="L320" s="57"/>
      <c r="M32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20" s="63"/>
      <c r="O320" s="59"/>
      <c r="P320" s="57"/>
      <c r="Q320" s="57"/>
      <c r="R320" s="58"/>
      <c r="S32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20" s="70"/>
      <c r="U320" s="70"/>
      <c r="V320" s="70"/>
      <c r="W320" s="56"/>
      <c r="X320" s="57"/>
      <c r="Y320" s="57"/>
      <c r="Z320" s="56"/>
      <c r="AA320" s="57"/>
      <c r="AB320" s="56"/>
      <c r="AC320" s="57"/>
    </row>
    <row r="321" spans="1:29" ht="16" thickBot="1" x14ac:dyDescent="0.4">
      <c r="A321" s="50" t="str">
        <f>IF(ISBLANK(Registration_Tbl[[#This Row],[Facility_Unit_Name]]),"",'EPE Information'!$C$9)</f>
        <v/>
      </c>
      <c r="B321" s="51"/>
      <c r="C321" s="71" t="str">
        <f>_xlfn.IFNA(INDEX(Spec_Master_List_tbl[ARB_ID],MATCH(Registration_Tbl[[#This Row],[Facility_Unit_Name]],Spec_Master_List_tbl[Specified_Import_Name],0)),"")</f>
        <v/>
      </c>
      <c r="D321" s="52" t="str">
        <f>IF(_xlfn.IFNA(INDEX(Spec_Master_List_tbl[Primary Fuel],MATCH(Registration_Tbl[[#This Row],[Facility_Unit_ARB_ID]],Spec_Master_List_tbl[ARB_ID],0)),"")=0,"",_xlfn.IFNA(INDEX(Spec_Master_List_tbl[Primary Fuel],MATCH(Registration_Tbl[[#This Row],[Facility_Unit_ARB_ID]],Spec_Master_List_tbl[ARB_ID],0)),""))</f>
        <v/>
      </c>
      <c r="E321" s="84" t="str">
        <f>IF(_xlfn.IFNA(INDEX(Spec_Master_List_tbl[Cogen],MATCH(Registration_Tbl[[#This Row],[Facility_Unit_ARB_ID]],Spec_Master_List_tbl[ARB_ID],0)),"")=0,"",_xlfn.IFNA(INDEX(Spec_Master_List_tbl[Cogen],MATCH(Registration_Tbl[[#This Row],[Facility_Unit_ARB_ID]],Spec_Master_List_tbl[ARB_ID],0)),""))</f>
        <v/>
      </c>
      <c r="F321" s="72"/>
      <c r="G321" s="52" t="str">
        <f>IF(_xlfn.IFNA(INDEX(Spec_Master_List_tbl[USEPA_GHG_ID],MATCH(Registration_Tbl[[#This Row],[Facility_Unit_ARB_ID]],Spec_Master_List_tbl[ARB_ID],0)),"")=0,"",_xlfn.IFNA(INDEX(Spec_Master_List_tbl[USEPA_GHG_ID],MATCH(Registration_Tbl[[#This Row],[Facility_Unit_ARB_ID]],Spec_Master_List_tbl[ARB_ID],0)),""))</f>
        <v/>
      </c>
      <c r="H32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21" s="52" t="str">
        <f>IF(_xlfn.IFNA(INDEX(Spec_Master_List_tbl[CEC_RPS_ID],MATCH(Registration_Tbl[[#This Row],[Facility_Unit_ARB_ID]],Spec_Master_List_tbl[ARB_ID],0)),"")=0,"",_xlfn.IFNA(INDEX(Spec_Master_List_tbl[CEC_RPS_ID],MATCH(Registration_Tbl[[#This Row],[Facility_Unit_ARB_ID]],Spec_Master_List_tbl[ARB_ID],0)),""))</f>
        <v/>
      </c>
      <c r="J321" s="83"/>
      <c r="K321" s="56"/>
      <c r="L321" s="57"/>
      <c r="M32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21" s="63"/>
      <c r="O321" s="59"/>
      <c r="P321" s="57"/>
      <c r="Q321" s="57"/>
      <c r="R321" s="58"/>
      <c r="S32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21" s="70"/>
      <c r="U321" s="70"/>
      <c r="V321" s="70"/>
      <c r="W321" s="56"/>
      <c r="X321" s="57"/>
      <c r="Y321" s="57"/>
      <c r="Z321" s="56"/>
      <c r="AA321" s="57"/>
      <c r="AB321" s="56"/>
      <c r="AC321" s="57"/>
    </row>
    <row r="322" spans="1:29" ht="16" thickBot="1" x14ac:dyDescent="0.4">
      <c r="A322" s="50" t="str">
        <f>IF(ISBLANK(Registration_Tbl[[#This Row],[Facility_Unit_Name]]),"",'EPE Information'!$C$9)</f>
        <v/>
      </c>
      <c r="B322" s="51"/>
      <c r="C322" s="71" t="str">
        <f>_xlfn.IFNA(INDEX(Spec_Master_List_tbl[ARB_ID],MATCH(Registration_Tbl[[#This Row],[Facility_Unit_Name]],Spec_Master_List_tbl[Specified_Import_Name],0)),"")</f>
        <v/>
      </c>
      <c r="D322" s="52" t="str">
        <f>IF(_xlfn.IFNA(INDEX(Spec_Master_List_tbl[Primary Fuel],MATCH(Registration_Tbl[[#This Row],[Facility_Unit_ARB_ID]],Spec_Master_List_tbl[ARB_ID],0)),"")=0,"",_xlfn.IFNA(INDEX(Spec_Master_List_tbl[Primary Fuel],MATCH(Registration_Tbl[[#This Row],[Facility_Unit_ARB_ID]],Spec_Master_List_tbl[ARB_ID],0)),""))</f>
        <v/>
      </c>
      <c r="E322" s="84" t="str">
        <f>IF(_xlfn.IFNA(INDEX(Spec_Master_List_tbl[Cogen],MATCH(Registration_Tbl[[#This Row],[Facility_Unit_ARB_ID]],Spec_Master_List_tbl[ARB_ID],0)),"")=0,"",_xlfn.IFNA(INDEX(Spec_Master_List_tbl[Cogen],MATCH(Registration_Tbl[[#This Row],[Facility_Unit_ARB_ID]],Spec_Master_List_tbl[ARB_ID],0)),""))</f>
        <v/>
      </c>
      <c r="F322" s="72"/>
      <c r="G322" s="52" t="str">
        <f>IF(_xlfn.IFNA(INDEX(Spec_Master_List_tbl[USEPA_GHG_ID],MATCH(Registration_Tbl[[#This Row],[Facility_Unit_ARB_ID]],Spec_Master_List_tbl[ARB_ID],0)),"")=0,"",_xlfn.IFNA(INDEX(Spec_Master_List_tbl[USEPA_GHG_ID],MATCH(Registration_Tbl[[#This Row],[Facility_Unit_ARB_ID]],Spec_Master_List_tbl[ARB_ID],0)),""))</f>
        <v/>
      </c>
      <c r="H32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22" s="52" t="str">
        <f>IF(_xlfn.IFNA(INDEX(Spec_Master_List_tbl[CEC_RPS_ID],MATCH(Registration_Tbl[[#This Row],[Facility_Unit_ARB_ID]],Spec_Master_List_tbl[ARB_ID],0)),"")=0,"",_xlfn.IFNA(INDEX(Spec_Master_List_tbl[CEC_RPS_ID],MATCH(Registration_Tbl[[#This Row],[Facility_Unit_ARB_ID]],Spec_Master_List_tbl[ARB_ID],0)),""))</f>
        <v/>
      </c>
      <c r="J322" s="83"/>
      <c r="K322" s="56"/>
      <c r="L322" s="57"/>
      <c r="M32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22" s="63"/>
      <c r="O322" s="59"/>
      <c r="P322" s="57"/>
      <c r="Q322" s="57"/>
      <c r="R322" s="58"/>
      <c r="S32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22" s="70"/>
      <c r="U322" s="70"/>
      <c r="V322" s="70"/>
      <c r="W322" s="56"/>
      <c r="X322" s="57"/>
      <c r="Y322" s="57"/>
      <c r="Z322" s="56"/>
      <c r="AA322" s="57"/>
      <c r="AB322" s="56"/>
      <c r="AC322" s="57"/>
    </row>
    <row r="323" spans="1:29" ht="16" thickBot="1" x14ac:dyDescent="0.4">
      <c r="A323" s="50" t="str">
        <f>IF(ISBLANK(Registration_Tbl[[#This Row],[Facility_Unit_Name]]),"",'EPE Information'!$C$9)</f>
        <v/>
      </c>
      <c r="B323" s="51"/>
      <c r="C323" s="71" t="str">
        <f>_xlfn.IFNA(INDEX(Spec_Master_List_tbl[ARB_ID],MATCH(Registration_Tbl[[#This Row],[Facility_Unit_Name]],Spec_Master_List_tbl[Specified_Import_Name],0)),"")</f>
        <v/>
      </c>
      <c r="D323" s="52" t="str">
        <f>IF(_xlfn.IFNA(INDEX(Spec_Master_List_tbl[Primary Fuel],MATCH(Registration_Tbl[[#This Row],[Facility_Unit_ARB_ID]],Spec_Master_List_tbl[ARB_ID],0)),"")=0,"",_xlfn.IFNA(INDEX(Spec_Master_List_tbl[Primary Fuel],MATCH(Registration_Tbl[[#This Row],[Facility_Unit_ARB_ID]],Spec_Master_List_tbl[ARB_ID],0)),""))</f>
        <v/>
      </c>
      <c r="E323" s="84" t="str">
        <f>IF(_xlfn.IFNA(INDEX(Spec_Master_List_tbl[Cogen],MATCH(Registration_Tbl[[#This Row],[Facility_Unit_ARB_ID]],Spec_Master_List_tbl[ARB_ID],0)),"")=0,"",_xlfn.IFNA(INDEX(Spec_Master_List_tbl[Cogen],MATCH(Registration_Tbl[[#This Row],[Facility_Unit_ARB_ID]],Spec_Master_List_tbl[ARB_ID],0)),""))</f>
        <v/>
      </c>
      <c r="F323" s="72"/>
      <c r="G323" s="52" t="str">
        <f>IF(_xlfn.IFNA(INDEX(Spec_Master_List_tbl[USEPA_GHG_ID],MATCH(Registration_Tbl[[#This Row],[Facility_Unit_ARB_ID]],Spec_Master_List_tbl[ARB_ID],0)),"")=0,"",_xlfn.IFNA(INDEX(Spec_Master_List_tbl[USEPA_GHG_ID],MATCH(Registration_Tbl[[#This Row],[Facility_Unit_ARB_ID]],Spec_Master_List_tbl[ARB_ID],0)),""))</f>
        <v/>
      </c>
      <c r="H32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23" s="52" t="str">
        <f>IF(_xlfn.IFNA(INDEX(Spec_Master_List_tbl[CEC_RPS_ID],MATCH(Registration_Tbl[[#This Row],[Facility_Unit_ARB_ID]],Spec_Master_List_tbl[ARB_ID],0)),"")=0,"",_xlfn.IFNA(INDEX(Spec_Master_List_tbl[CEC_RPS_ID],MATCH(Registration_Tbl[[#This Row],[Facility_Unit_ARB_ID]],Spec_Master_List_tbl[ARB_ID],0)),""))</f>
        <v/>
      </c>
      <c r="J323" s="83"/>
      <c r="K323" s="56"/>
      <c r="L323" s="57"/>
      <c r="M32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23" s="63"/>
      <c r="O323" s="59"/>
      <c r="P323" s="57"/>
      <c r="Q323" s="57"/>
      <c r="R323" s="58"/>
      <c r="S32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23" s="70"/>
      <c r="U323" s="70"/>
      <c r="V323" s="70"/>
      <c r="W323" s="56"/>
      <c r="X323" s="57"/>
      <c r="Y323" s="57"/>
      <c r="Z323" s="56"/>
      <c r="AA323" s="57"/>
      <c r="AB323" s="56"/>
      <c r="AC323" s="57"/>
    </row>
    <row r="324" spans="1:29" ht="16" thickBot="1" x14ac:dyDescent="0.4">
      <c r="A324" s="50" t="str">
        <f>IF(ISBLANK(Registration_Tbl[[#This Row],[Facility_Unit_Name]]),"",'EPE Information'!$C$9)</f>
        <v/>
      </c>
      <c r="B324" s="51"/>
      <c r="C324" s="71" t="str">
        <f>_xlfn.IFNA(INDEX(Spec_Master_List_tbl[ARB_ID],MATCH(Registration_Tbl[[#This Row],[Facility_Unit_Name]],Spec_Master_List_tbl[Specified_Import_Name],0)),"")</f>
        <v/>
      </c>
      <c r="D324" s="52" t="str">
        <f>IF(_xlfn.IFNA(INDEX(Spec_Master_List_tbl[Primary Fuel],MATCH(Registration_Tbl[[#This Row],[Facility_Unit_ARB_ID]],Spec_Master_List_tbl[ARB_ID],0)),"")=0,"",_xlfn.IFNA(INDEX(Spec_Master_List_tbl[Primary Fuel],MATCH(Registration_Tbl[[#This Row],[Facility_Unit_ARB_ID]],Spec_Master_List_tbl[ARB_ID],0)),""))</f>
        <v/>
      </c>
      <c r="E324" s="84" t="str">
        <f>IF(_xlfn.IFNA(INDEX(Spec_Master_List_tbl[Cogen],MATCH(Registration_Tbl[[#This Row],[Facility_Unit_ARB_ID]],Spec_Master_List_tbl[ARB_ID],0)),"")=0,"",_xlfn.IFNA(INDEX(Spec_Master_List_tbl[Cogen],MATCH(Registration_Tbl[[#This Row],[Facility_Unit_ARB_ID]],Spec_Master_List_tbl[ARB_ID],0)),""))</f>
        <v/>
      </c>
      <c r="F324" s="72"/>
      <c r="G324" s="52" t="str">
        <f>IF(_xlfn.IFNA(INDEX(Spec_Master_List_tbl[USEPA_GHG_ID],MATCH(Registration_Tbl[[#This Row],[Facility_Unit_ARB_ID]],Spec_Master_List_tbl[ARB_ID],0)),"")=0,"",_xlfn.IFNA(INDEX(Spec_Master_List_tbl[USEPA_GHG_ID],MATCH(Registration_Tbl[[#This Row],[Facility_Unit_ARB_ID]],Spec_Master_List_tbl[ARB_ID],0)),""))</f>
        <v/>
      </c>
      <c r="H32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24" s="52" t="str">
        <f>IF(_xlfn.IFNA(INDEX(Spec_Master_List_tbl[CEC_RPS_ID],MATCH(Registration_Tbl[[#This Row],[Facility_Unit_ARB_ID]],Spec_Master_List_tbl[ARB_ID],0)),"")=0,"",_xlfn.IFNA(INDEX(Spec_Master_List_tbl[CEC_RPS_ID],MATCH(Registration_Tbl[[#This Row],[Facility_Unit_ARB_ID]],Spec_Master_List_tbl[ARB_ID],0)),""))</f>
        <v/>
      </c>
      <c r="J324" s="83"/>
      <c r="K324" s="56"/>
      <c r="L324" s="57"/>
      <c r="M32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24" s="63"/>
      <c r="O324" s="59"/>
      <c r="P324" s="57"/>
      <c r="Q324" s="57"/>
      <c r="R324" s="58"/>
      <c r="S32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24" s="70"/>
      <c r="U324" s="70"/>
      <c r="V324" s="70"/>
      <c r="W324" s="56"/>
      <c r="X324" s="57"/>
      <c r="Y324" s="57"/>
      <c r="Z324" s="56"/>
      <c r="AA324" s="57"/>
      <c r="AB324" s="56"/>
      <c r="AC324" s="57"/>
    </row>
    <row r="325" spans="1:29" ht="16" thickBot="1" x14ac:dyDescent="0.4">
      <c r="A325" s="50" t="str">
        <f>IF(ISBLANK(Registration_Tbl[[#This Row],[Facility_Unit_Name]]),"",'EPE Information'!$C$9)</f>
        <v/>
      </c>
      <c r="B325" s="51"/>
      <c r="C325" s="71" t="str">
        <f>_xlfn.IFNA(INDEX(Spec_Master_List_tbl[ARB_ID],MATCH(Registration_Tbl[[#This Row],[Facility_Unit_Name]],Spec_Master_List_tbl[Specified_Import_Name],0)),"")</f>
        <v/>
      </c>
      <c r="D325" s="52" t="str">
        <f>IF(_xlfn.IFNA(INDEX(Spec_Master_List_tbl[Primary Fuel],MATCH(Registration_Tbl[[#This Row],[Facility_Unit_ARB_ID]],Spec_Master_List_tbl[ARB_ID],0)),"")=0,"",_xlfn.IFNA(INDEX(Spec_Master_List_tbl[Primary Fuel],MATCH(Registration_Tbl[[#This Row],[Facility_Unit_ARB_ID]],Spec_Master_List_tbl[ARB_ID],0)),""))</f>
        <v/>
      </c>
      <c r="E325" s="84" t="str">
        <f>IF(_xlfn.IFNA(INDEX(Spec_Master_List_tbl[Cogen],MATCH(Registration_Tbl[[#This Row],[Facility_Unit_ARB_ID]],Spec_Master_List_tbl[ARB_ID],0)),"")=0,"",_xlfn.IFNA(INDEX(Spec_Master_List_tbl[Cogen],MATCH(Registration_Tbl[[#This Row],[Facility_Unit_ARB_ID]],Spec_Master_List_tbl[ARB_ID],0)),""))</f>
        <v/>
      </c>
      <c r="F325" s="72"/>
      <c r="G325" s="52" t="str">
        <f>IF(_xlfn.IFNA(INDEX(Spec_Master_List_tbl[USEPA_GHG_ID],MATCH(Registration_Tbl[[#This Row],[Facility_Unit_ARB_ID]],Spec_Master_List_tbl[ARB_ID],0)),"")=0,"",_xlfn.IFNA(INDEX(Spec_Master_List_tbl[USEPA_GHG_ID],MATCH(Registration_Tbl[[#This Row],[Facility_Unit_ARB_ID]],Spec_Master_List_tbl[ARB_ID],0)),""))</f>
        <v/>
      </c>
      <c r="H32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25" s="52" t="str">
        <f>IF(_xlfn.IFNA(INDEX(Spec_Master_List_tbl[CEC_RPS_ID],MATCH(Registration_Tbl[[#This Row],[Facility_Unit_ARB_ID]],Spec_Master_List_tbl[ARB_ID],0)),"")=0,"",_xlfn.IFNA(INDEX(Spec_Master_List_tbl[CEC_RPS_ID],MATCH(Registration_Tbl[[#This Row],[Facility_Unit_ARB_ID]],Spec_Master_List_tbl[ARB_ID],0)),""))</f>
        <v/>
      </c>
      <c r="J325" s="83"/>
      <c r="K325" s="56"/>
      <c r="L325" s="57"/>
      <c r="M32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25" s="63"/>
      <c r="O325" s="59"/>
      <c r="P325" s="57"/>
      <c r="Q325" s="57"/>
      <c r="R325" s="58"/>
      <c r="S32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25" s="70"/>
      <c r="U325" s="70"/>
      <c r="V325" s="70"/>
      <c r="W325" s="56"/>
      <c r="X325" s="57"/>
      <c r="Y325" s="57"/>
      <c r="Z325" s="56"/>
      <c r="AA325" s="57"/>
      <c r="AB325" s="56"/>
      <c r="AC325" s="57"/>
    </row>
    <row r="326" spans="1:29" ht="16" thickBot="1" x14ac:dyDescent="0.4">
      <c r="A326" s="50" t="str">
        <f>IF(ISBLANK(Registration_Tbl[[#This Row],[Facility_Unit_Name]]),"",'EPE Information'!$C$9)</f>
        <v/>
      </c>
      <c r="B326" s="51"/>
      <c r="C326" s="71" t="str">
        <f>_xlfn.IFNA(INDEX(Spec_Master_List_tbl[ARB_ID],MATCH(Registration_Tbl[[#This Row],[Facility_Unit_Name]],Spec_Master_List_tbl[Specified_Import_Name],0)),"")</f>
        <v/>
      </c>
      <c r="D326" s="52" t="str">
        <f>IF(_xlfn.IFNA(INDEX(Spec_Master_List_tbl[Primary Fuel],MATCH(Registration_Tbl[[#This Row],[Facility_Unit_ARB_ID]],Spec_Master_List_tbl[ARB_ID],0)),"")=0,"",_xlfn.IFNA(INDEX(Spec_Master_List_tbl[Primary Fuel],MATCH(Registration_Tbl[[#This Row],[Facility_Unit_ARB_ID]],Spec_Master_List_tbl[ARB_ID],0)),""))</f>
        <v/>
      </c>
      <c r="E326" s="84" t="str">
        <f>IF(_xlfn.IFNA(INDEX(Spec_Master_List_tbl[Cogen],MATCH(Registration_Tbl[[#This Row],[Facility_Unit_ARB_ID]],Spec_Master_List_tbl[ARB_ID],0)),"")=0,"",_xlfn.IFNA(INDEX(Spec_Master_List_tbl[Cogen],MATCH(Registration_Tbl[[#This Row],[Facility_Unit_ARB_ID]],Spec_Master_List_tbl[ARB_ID],0)),""))</f>
        <v/>
      </c>
      <c r="F326" s="72"/>
      <c r="G326" s="52" t="str">
        <f>IF(_xlfn.IFNA(INDEX(Spec_Master_List_tbl[USEPA_GHG_ID],MATCH(Registration_Tbl[[#This Row],[Facility_Unit_ARB_ID]],Spec_Master_List_tbl[ARB_ID],0)),"")=0,"",_xlfn.IFNA(INDEX(Spec_Master_List_tbl[USEPA_GHG_ID],MATCH(Registration_Tbl[[#This Row],[Facility_Unit_ARB_ID]],Spec_Master_List_tbl[ARB_ID],0)),""))</f>
        <v/>
      </c>
      <c r="H32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26" s="52" t="str">
        <f>IF(_xlfn.IFNA(INDEX(Spec_Master_List_tbl[CEC_RPS_ID],MATCH(Registration_Tbl[[#This Row],[Facility_Unit_ARB_ID]],Spec_Master_List_tbl[ARB_ID],0)),"")=0,"",_xlfn.IFNA(INDEX(Spec_Master_List_tbl[CEC_RPS_ID],MATCH(Registration_Tbl[[#This Row],[Facility_Unit_ARB_ID]],Spec_Master_List_tbl[ARB_ID],0)),""))</f>
        <v/>
      </c>
      <c r="J326" s="83"/>
      <c r="K326" s="56"/>
      <c r="L326" s="57"/>
      <c r="M32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26" s="63"/>
      <c r="O326" s="59"/>
      <c r="P326" s="57"/>
      <c r="Q326" s="57"/>
      <c r="R326" s="58"/>
      <c r="S32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26" s="70"/>
      <c r="U326" s="70"/>
      <c r="V326" s="70"/>
      <c r="W326" s="56"/>
      <c r="X326" s="57"/>
      <c r="Y326" s="57"/>
      <c r="Z326" s="56"/>
      <c r="AA326" s="57"/>
      <c r="AB326" s="56"/>
      <c r="AC326" s="57"/>
    </row>
    <row r="327" spans="1:29" ht="16" thickBot="1" x14ac:dyDescent="0.4">
      <c r="A327" s="50" t="str">
        <f>IF(ISBLANK(Registration_Tbl[[#This Row],[Facility_Unit_Name]]),"",'EPE Information'!$C$9)</f>
        <v/>
      </c>
      <c r="B327" s="51"/>
      <c r="C327" s="71" t="str">
        <f>_xlfn.IFNA(INDEX(Spec_Master_List_tbl[ARB_ID],MATCH(Registration_Tbl[[#This Row],[Facility_Unit_Name]],Spec_Master_List_tbl[Specified_Import_Name],0)),"")</f>
        <v/>
      </c>
      <c r="D327" s="52" t="str">
        <f>IF(_xlfn.IFNA(INDEX(Spec_Master_List_tbl[Primary Fuel],MATCH(Registration_Tbl[[#This Row],[Facility_Unit_ARB_ID]],Spec_Master_List_tbl[ARB_ID],0)),"")=0,"",_xlfn.IFNA(INDEX(Spec_Master_List_tbl[Primary Fuel],MATCH(Registration_Tbl[[#This Row],[Facility_Unit_ARB_ID]],Spec_Master_List_tbl[ARB_ID],0)),""))</f>
        <v/>
      </c>
      <c r="E327" s="84" t="str">
        <f>IF(_xlfn.IFNA(INDEX(Spec_Master_List_tbl[Cogen],MATCH(Registration_Tbl[[#This Row],[Facility_Unit_ARB_ID]],Spec_Master_List_tbl[ARB_ID],0)),"")=0,"",_xlfn.IFNA(INDEX(Spec_Master_List_tbl[Cogen],MATCH(Registration_Tbl[[#This Row],[Facility_Unit_ARB_ID]],Spec_Master_List_tbl[ARB_ID],0)),""))</f>
        <v/>
      </c>
      <c r="F327" s="72"/>
      <c r="G327" s="52" t="str">
        <f>IF(_xlfn.IFNA(INDEX(Spec_Master_List_tbl[USEPA_GHG_ID],MATCH(Registration_Tbl[[#This Row],[Facility_Unit_ARB_ID]],Spec_Master_List_tbl[ARB_ID],0)),"")=0,"",_xlfn.IFNA(INDEX(Spec_Master_List_tbl[USEPA_GHG_ID],MATCH(Registration_Tbl[[#This Row],[Facility_Unit_ARB_ID]],Spec_Master_List_tbl[ARB_ID],0)),""))</f>
        <v/>
      </c>
      <c r="H32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27" s="52" t="str">
        <f>IF(_xlfn.IFNA(INDEX(Spec_Master_List_tbl[CEC_RPS_ID],MATCH(Registration_Tbl[[#This Row],[Facility_Unit_ARB_ID]],Spec_Master_List_tbl[ARB_ID],0)),"")=0,"",_xlfn.IFNA(INDEX(Spec_Master_List_tbl[CEC_RPS_ID],MATCH(Registration_Tbl[[#This Row],[Facility_Unit_ARB_ID]],Spec_Master_List_tbl[ARB_ID],0)),""))</f>
        <v/>
      </c>
      <c r="J327" s="83"/>
      <c r="K327" s="56"/>
      <c r="L327" s="57"/>
      <c r="M32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27" s="63"/>
      <c r="O327" s="59"/>
      <c r="P327" s="57"/>
      <c r="Q327" s="57"/>
      <c r="R327" s="58"/>
      <c r="S32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27" s="70"/>
      <c r="U327" s="70"/>
      <c r="V327" s="70"/>
      <c r="W327" s="56"/>
      <c r="X327" s="57"/>
      <c r="Y327" s="57"/>
      <c r="Z327" s="56"/>
      <c r="AA327" s="57"/>
      <c r="AB327" s="56"/>
      <c r="AC327" s="57"/>
    </row>
    <row r="328" spans="1:29" ht="16" thickBot="1" x14ac:dyDescent="0.4">
      <c r="A328" s="50" t="str">
        <f>IF(ISBLANK(Registration_Tbl[[#This Row],[Facility_Unit_Name]]),"",'EPE Information'!$C$9)</f>
        <v/>
      </c>
      <c r="B328" s="51"/>
      <c r="C328" s="71" t="str">
        <f>_xlfn.IFNA(INDEX(Spec_Master_List_tbl[ARB_ID],MATCH(Registration_Tbl[[#This Row],[Facility_Unit_Name]],Spec_Master_List_tbl[Specified_Import_Name],0)),"")</f>
        <v/>
      </c>
      <c r="D328" s="52" t="str">
        <f>IF(_xlfn.IFNA(INDEX(Spec_Master_List_tbl[Primary Fuel],MATCH(Registration_Tbl[[#This Row],[Facility_Unit_ARB_ID]],Spec_Master_List_tbl[ARB_ID],0)),"")=0,"",_xlfn.IFNA(INDEX(Spec_Master_List_tbl[Primary Fuel],MATCH(Registration_Tbl[[#This Row],[Facility_Unit_ARB_ID]],Spec_Master_List_tbl[ARB_ID],0)),""))</f>
        <v/>
      </c>
      <c r="E328" s="84" t="str">
        <f>IF(_xlfn.IFNA(INDEX(Spec_Master_List_tbl[Cogen],MATCH(Registration_Tbl[[#This Row],[Facility_Unit_ARB_ID]],Spec_Master_List_tbl[ARB_ID],0)),"")=0,"",_xlfn.IFNA(INDEX(Spec_Master_List_tbl[Cogen],MATCH(Registration_Tbl[[#This Row],[Facility_Unit_ARB_ID]],Spec_Master_List_tbl[ARB_ID],0)),""))</f>
        <v/>
      </c>
      <c r="F328" s="72"/>
      <c r="G328" s="52" t="str">
        <f>IF(_xlfn.IFNA(INDEX(Spec_Master_List_tbl[USEPA_GHG_ID],MATCH(Registration_Tbl[[#This Row],[Facility_Unit_ARB_ID]],Spec_Master_List_tbl[ARB_ID],0)),"")=0,"",_xlfn.IFNA(INDEX(Spec_Master_List_tbl[USEPA_GHG_ID],MATCH(Registration_Tbl[[#This Row],[Facility_Unit_ARB_ID]],Spec_Master_List_tbl[ARB_ID],0)),""))</f>
        <v/>
      </c>
      <c r="H32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28" s="52" t="str">
        <f>IF(_xlfn.IFNA(INDEX(Spec_Master_List_tbl[CEC_RPS_ID],MATCH(Registration_Tbl[[#This Row],[Facility_Unit_ARB_ID]],Spec_Master_List_tbl[ARB_ID],0)),"")=0,"",_xlfn.IFNA(INDEX(Spec_Master_List_tbl[CEC_RPS_ID],MATCH(Registration_Tbl[[#This Row],[Facility_Unit_ARB_ID]],Spec_Master_List_tbl[ARB_ID],0)),""))</f>
        <v/>
      </c>
      <c r="J328" s="83"/>
      <c r="K328" s="56"/>
      <c r="L328" s="57"/>
      <c r="M32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28" s="63"/>
      <c r="O328" s="59"/>
      <c r="P328" s="57"/>
      <c r="Q328" s="57"/>
      <c r="R328" s="58"/>
      <c r="S32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28" s="70"/>
      <c r="U328" s="70"/>
      <c r="V328" s="70"/>
      <c r="W328" s="56"/>
      <c r="X328" s="57"/>
      <c r="Y328" s="57"/>
      <c r="Z328" s="56"/>
      <c r="AA328" s="57"/>
      <c r="AB328" s="56"/>
      <c r="AC328" s="57"/>
    </row>
    <row r="329" spans="1:29" ht="16" thickBot="1" x14ac:dyDescent="0.4">
      <c r="A329" s="50" t="str">
        <f>IF(ISBLANK(Registration_Tbl[[#This Row],[Facility_Unit_Name]]),"",'EPE Information'!$C$9)</f>
        <v/>
      </c>
      <c r="B329" s="51"/>
      <c r="C329" s="71" t="str">
        <f>_xlfn.IFNA(INDEX(Spec_Master_List_tbl[ARB_ID],MATCH(Registration_Tbl[[#This Row],[Facility_Unit_Name]],Spec_Master_List_tbl[Specified_Import_Name],0)),"")</f>
        <v/>
      </c>
      <c r="D329" s="52" t="str">
        <f>IF(_xlfn.IFNA(INDEX(Spec_Master_List_tbl[Primary Fuel],MATCH(Registration_Tbl[[#This Row],[Facility_Unit_ARB_ID]],Spec_Master_List_tbl[ARB_ID],0)),"")=0,"",_xlfn.IFNA(INDEX(Spec_Master_List_tbl[Primary Fuel],MATCH(Registration_Tbl[[#This Row],[Facility_Unit_ARB_ID]],Spec_Master_List_tbl[ARB_ID],0)),""))</f>
        <v/>
      </c>
      <c r="E329" s="84" t="str">
        <f>IF(_xlfn.IFNA(INDEX(Spec_Master_List_tbl[Cogen],MATCH(Registration_Tbl[[#This Row],[Facility_Unit_ARB_ID]],Spec_Master_List_tbl[ARB_ID],0)),"")=0,"",_xlfn.IFNA(INDEX(Spec_Master_List_tbl[Cogen],MATCH(Registration_Tbl[[#This Row],[Facility_Unit_ARB_ID]],Spec_Master_List_tbl[ARB_ID],0)),""))</f>
        <v/>
      </c>
      <c r="F329" s="72"/>
      <c r="G329" s="52" t="str">
        <f>IF(_xlfn.IFNA(INDEX(Spec_Master_List_tbl[USEPA_GHG_ID],MATCH(Registration_Tbl[[#This Row],[Facility_Unit_ARB_ID]],Spec_Master_List_tbl[ARB_ID],0)),"")=0,"",_xlfn.IFNA(INDEX(Spec_Master_List_tbl[USEPA_GHG_ID],MATCH(Registration_Tbl[[#This Row],[Facility_Unit_ARB_ID]],Spec_Master_List_tbl[ARB_ID],0)),""))</f>
        <v/>
      </c>
      <c r="H32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29" s="52" t="str">
        <f>IF(_xlfn.IFNA(INDEX(Spec_Master_List_tbl[CEC_RPS_ID],MATCH(Registration_Tbl[[#This Row],[Facility_Unit_ARB_ID]],Spec_Master_List_tbl[ARB_ID],0)),"")=0,"",_xlfn.IFNA(INDEX(Spec_Master_List_tbl[CEC_RPS_ID],MATCH(Registration_Tbl[[#This Row],[Facility_Unit_ARB_ID]],Spec_Master_List_tbl[ARB_ID],0)),""))</f>
        <v/>
      </c>
      <c r="J329" s="83"/>
      <c r="K329" s="56"/>
      <c r="L329" s="57"/>
      <c r="M32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29" s="63"/>
      <c r="O329" s="59"/>
      <c r="P329" s="57"/>
      <c r="Q329" s="57"/>
      <c r="R329" s="58"/>
      <c r="S32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29" s="70"/>
      <c r="U329" s="70"/>
      <c r="V329" s="70"/>
      <c r="W329" s="56"/>
      <c r="X329" s="57"/>
      <c r="Y329" s="57"/>
      <c r="Z329" s="56"/>
      <c r="AA329" s="57"/>
      <c r="AB329" s="56"/>
      <c r="AC329" s="57"/>
    </row>
    <row r="330" spans="1:29" ht="16" thickBot="1" x14ac:dyDescent="0.4">
      <c r="A330" s="50" t="str">
        <f>IF(ISBLANK(Registration_Tbl[[#This Row],[Facility_Unit_Name]]),"",'EPE Information'!$C$9)</f>
        <v/>
      </c>
      <c r="B330" s="51"/>
      <c r="C330" s="71" t="str">
        <f>_xlfn.IFNA(INDEX(Spec_Master_List_tbl[ARB_ID],MATCH(Registration_Tbl[[#This Row],[Facility_Unit_Name]],Spec_Master_List_tbl[Specified_Import_Name],0)),"")</f>
        <v/>
      </c>
      <c r="D330" s="52" t="str">
        <f>IF(_xlfn.IFNA(INDEX(Spec_Master_List_tbl[Primary Fuel],MATCH(Registration_Tbl[[#This Row],[Facility_Unit_ARB_ID]],Spec_Master_List_tbl[ARB_ID],0)),"")=0,"",_xlfn.IFNA(INDEX(Spec_Master_List_tbl[Primary Fuel],MATCH(Registration_Tbl[[#This Row],[Facility_Unit_ARB_ID]],Spec_Master_List_tbl[ARB_ID],0)),""))</f>
        <v/>
      </c>
      <c r="E330" s="84" t="str">
        <f>IF(_xlfn.IFNA(INDEX(Spec_Master_List_tbl[Cogen],MATCH(Registration_Tbl[[#This Row],[Facility_Unit_ARB_ID]],Spec_Master_List_tbl[ARB_ID],0)),"")=0,"",_xlfn.IFNA(INDEX(Spec_Master_List_tbl[Cogen],MATCH(Registration_Tbl[[#This Row],[Facility_Unit_ARB_ID]],Spec_Master_List_tbl[ARB_ID],0)),""))</f>
        <v/>
      </c>
      <c r="F330" s="72"/>
      <c r="G330" s="52" t="str">
        <f>IF(_xlfn.IFNA(INDEX(Spec_Master_List_tbl[USEPA_GHG_ID],MATCH(Registration_Tbl[[#This Row],[Facility_Unit_ARB_ID]],Spec_Master_List_tbl[ARB_ID],0)),"")=0,"",_xlfn.IFNA(INDEX(Spec_Master_List_tbl[USEPA_GHG_ID],MATCH(Registration_Tbl[[#This Row],[Facility_Unit_ARB_ID]],Spec_Master_List_tbl[ARB_ID],0)),""))</f>
        <v/>
      </c>
      <c r="H33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30" s="52" t="str">
        <f>IF(_xlfn.IFNA(INDEX(Spec_Master_List_tbl[CEC_RPS_ID],MATCH(Registration_Tbl[[#This Row],[Facility_Unit_ARB_ID]],Spec_Master_List_tbl[ARB_ID],0)),"")=0,"",_xlfn.IFNA(INDEX(Spec_Master_List_tbl[CEC_RPS_ID],MATCH(Registration_Tbl[[#This Row],[Facility_Unit_ARB_ID]],Spec_Master_List_tbl[ARB_ID],0)),""))</f>
        <v/>
      </c>
      <c r="J330" s="83"/>
      <c r="K330" s="56"/>
      <c r="L330" s="57"/>
      <c r="M33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30" s="63"/>
      <c r="O330" s="59"/>
      <c r="P330" s="57"/>
      <c r="Q330" s="57"/>
      <c r="R330" s="58"/>
      <c r="S33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30" s="70"/>
      <c r="U330" s="70"/>
      <c r="V330" s="70"/>
      <c r="W330" s="56"/>
      <c r="X330" s="57"/>
      <c r="Y330" s="57"/>
      <c r="Z330" s="56"/>
      <c r="AA330" s="57"/>
      <c r="AB330" s="56"/>
      <c r="AC330" s="57"/>
    </row>
    <row r="331" spans="1:29" ht="16" thickBot="1" x14ac:dyDescent="0.4">
      <c r="A331" s="50" t="str">
        <f>IF(ISBLANK(Registration_Tbl[[#This Row],[Facility_Unit_Name]]),"",'EPE Information'!$C$9)</f>
        <v/>
      </c>
      <c r="B331" s="51"/>
      <c r="C331" s="71" t="str">
        <f>_xlfn.IFNA(INDEX(Spec_Master_List_tbl[ARB_ID],MATCH(Registration_Tbl[[#This Row],[Facility_Unit_Name]],Spec_Master_List_tbl[Specified_Import_Name],0)),"")</f>
        <v/>
      </c>
      <c r="D331" s="52" t="str">
        <f>IF(_xlfn.IFNA(INDEX(Spec_Master_List_tbl[Primary Fuel],MATCH(Registration_Tbl[[#This Row],[Facility_Unit_ARB_ID]],Spec_Master_List_tbl[ARB_ID],0)),"")=0,"",_xlfn.IFNA(INDEX(Spec_Master_List_tbl[Primary Fuel],MATCH(Registration_Tbl[[#This Row],[Facility_Unit_ARB_ID]],Spec_Master_List_tbl[ARB_ID],0)),""))</f>
        <v/>
      </c>
      <c r="E331" s="84" t="str">
        <f>IF(_xlfn.IFNA(INDEX(Spec_Master_List_tbl[Cogen],MATCH(Registration_Tbl[[#This Row],[Facility_Unit_ARB_ID]],Spec_Master_List_tbl[ARB_ID],0)),"")=0,"",_xlfn.IFNA(INDEX(Spec_Master_List_tbl[Cogen],MATCH(Registration_Tbl[[#This Row],[Facility_Unit_ARB_ID]],Spec_Master_List_tbl[ARB_ID],0)),""))</f>
        <v/>
      </c>
      <c r="F331" s="72"/>
      <c r="G331" s="52" t="str">
        <f>IF(_xlfn.IFNA(INDEX(Spec_Master_List_tbl[USEPA_GHG_ID],MATCH(Registration_Tbl[[#This Row],[Facility_Unit_ARB_ID]],Spec_Master_List_tbl[ARB_ID],0)),"")=0,"",_xlfn.IFNA(INDEX(Spec_Master_List_tbl[USEPA_GHG_ID],MATCH(Registration_Tbl[[#This Row],[Facility_Unit_ARB_ID]],Spec_Master_List_tbl[ARB_ID],0)),""))</f>
        <v/>
      </c>
      <c r="H33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31" s="52" t="str">
        <f>IF(_xlfn.IFNA(INDEX(Spec_Master_List_tbl[CEC_RPS_ID],MATCH(Registration_Tbl[[#This Row],[Facility_Unit_ARB_ID]],Spec_Master_List_tbl[ARB_ID],0)),"")=0,"",_xlfn.IFNA(INDEX(Spec_Master_List_tbl[CEC_RPS_ID],MATCH(Registration_Tbl[[#This Row],[Facility_Unit_ARB_ID]],Spec_Master_List_tbl[ARB_ID],0)),""))</f>
        <v/>
      </c>
      <c r="J331" s="83"/>
      <c r="K331" s="56"/>
      <c r="L331" s="57"/>
      <c r="M33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31" s="63"/>
      <c r="O331" s="59"/>
      <c r="P331" s="57"/>
      <c r="Q331" s="57"/>
      <c r="R331" s="58"/>
      <c r="S33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31" s="70"/>
      <c r="U331" s="70"/>
      <c r="V331" s="70"/>
      <c r="W331" s="56"/>
      <c r="X331" s="57"/>
      <c r="Y331" s="57"/>
      <c r="Z331" s="56"/>
      <c r="AA331" s="57"/>
      <c r="AB331" s="56"/>
      <c r="AC331" s="57"/>
    </row>
    <row r="332" spans="1:29" ht="16" thickBot="1" x14ac:dyDescent="0.4">
      <c r="A332" s="50" t="str">
        <f>IF(ISBLANK(Registration_Tbl[[#This Row],[Facility_Unit_Name]]),"",'EPE Information'!$C$9)</f>
        <v/>
      </c>
      <c r="B332" s="51"/>
      <c r="C332" s="71" t="str">
        <f>_xlfn.IFNA(INDEX(Spec_Master_List_tbl[ARB_ID],MATCH(Registration_Tbl[[#This Row],[Facility_Unit_Name]],Spec_Master_List_tbl[Specified_Import_Name],0)),"")</f>
        <v/>
      </c>
      <c r="D332" s="52" t="str">
        <f>IF(_xlfn.IFNA(INDEX(Spec_Master_List_tbl[Primary Fuel],MATCH(Registration_Tbl[[#This Row],[Facility_Unit_ARB_ID]],Spec_Master_List_tbl[ARB_ID],0)),"")=0,"",_xlfn.IFNA(INDEX(Spec_Master_List_tbl[Primary Fuel],MATCH(Registration_Tbl[[#This Row],[Facility_Unit_ARB_ID]],Spec_Master_List_tbl[ARB_ID],0)),""))</f>
        <v/>
      </c>
      <c r="E332" s="84" t="str">
        <f>IF(_xlfn.IFNA(INDEX(Spec_Master_List_tbl[Cogen],MATCH(Registration_Tbl[[#This Row],[Facility_Unit_ARB_ID]],Spec_Master_List_tbl[ARB_ID],0)),"")=0,"",_xlfn.IFNA(INDEX(Spec_Master_List_tbl[Cogen],MATCH(Registration_Tbl[[#This Row],[Facility_Unit_ARB_ID]],Spec_Master_List_tbl[ARB_ID],0)),""))</f>
        <v/>
      </c>
      <c r="F332" s="72"/>
      <c r="G332" s="52" t="str">
        <f>IF(_xlfn.IFNA(INDEX(Spec_Master_List_tbl[USEPA_GHG_ID],MATCH(Registration_Tbl[[#This Row],[Facility_Unit_ARB_ID]],Spec_Master_List_tbl[ARB_ID],0)),"")=0,"",_xlfn.IFNA(INDEX(Spec_Master_List_tbl[USEPA_GHG_ID],MATCH(Registration_Tbl[[#This Row],[Facility_Unit_ARB_ID]],Spec_Master_List_tbl[ARB_ID],0)),""))</f>
        <v/>
      </c>
      <c r="H33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32" s="52" t="str">
        <f>IF(_xlfn.IFNA(INDEX(Spec_Master_List_tbl[CEC_RPS_ID],MATCH(Registration_Tbl[[#This Row],[Facility_Unit_ARB_ID]],Spec_Master_List_tbl[ARB_ID],0)),"")=0,"",_xlfn.IFNA(INDEX(Spec_Master_List_tbl[CEC_RPS_ID],MATCH(Registration_Tbl[[#This Row],[Facility_Unit_ARB_ID]],Spec_Master_List_tbl[ARB_ID],0)),""))</f>
        <v/>
      </c>
      <c r="J332" s="83"/>
      <c r="K332" s="56"/>
      <c r="L332" s="57"/>
      <c r="M33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32" s="63"/>
      <c r="O332" s="59"/>
      <c r="P332" s="57"/>
      <c r="Q332" s="57"/>
      <c r="R332" s="58"/>
      <c r="S33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32" s="70"/>
      <c r="U332" s="70"/>
      <c r="V332" s="70"/>
      <c r="W332" s="56"/>
      <c r="X332" s="57"/>
      <c r="Y332" s="57"/>
      <c r="Z332" s="56"/>
      <c r="AA332" s="57"/>
      <c r="AB332" s="56"/>
      <c r="AC332" s="57"/>
    </row>
    <row r="333" spans="1:29" ht="16" thickBot="1" x14ac:dyDescent="0.4">
      <c r="A333" s="50" t="str">
        <f>IF(ISBLANK(Registration_Tbl[[#This Row],[Facility_Unit_Name]]),"",'EPE Information'!$C$9)</f>
        <v/>
      </c>
      <c r="B333" s="51"/>
      <c r="C333" s="71" t="str">
        <f>_xlfn.IFNA(INDEX(Spec_Master_List_tbl[ARB_ID],MATCH(Registration_Tbl[[#This Row],[Facility_Unit_Name]],Spec_Master_List_tbl[Specified_Import_Name],0)),"")</f>
        <v/>
      </c>
      <c r="D333" s="52" t="str">
        <f>IF(_xlfn.IFNA(INDEX(Spec_Master_List_tbl[Primary Fuel],MATCH(Registration_Tbl[[#This Row],[Facility_Unit_ARB_ID]],Spec_Master_List_tbl[ARB_ID],0)),"")=0,"",_xlfn.IFNA(INDEX(Spec_Master_List_tbl[Primary Fuel],MATCH(Registration_Tbl[[#This Row],[Facility_Unit_ARB_ID]],Spec_Master_List_tbl[ARB_ID],0)),""))</f>
        <v/>
      </c>
      <c r="E333" s="84" t="str">
        <f>IF(_xlfn.IFNA(INDEX(Spec_Master_List_tbl[Cogen],MATCH(Registration_Tbl[[#This Row],[Facility_Unit_ARB_ID]],Spec_Master_List_tbl[ARB_ID],0)),"")=0,"",_xlfn.IFNA(INDEX(Spec_Master_List_tbl[Cogen],MATCH(Registration_Tbl[[#This Row],[Facility_Unit_ARB_ID]],Spec_Master_List_tbl[ARB_ID],0)),""))</f>
        <v/>
      </c>
      <c r="F333" s="72"/>
      <c r="G333" s="52" t="str">
        <f>IF(_xlfn.IFNA(INDEX(Spec_Master_List_tbl[USEPA_GHG_ID],MATCH(Registration_Tbl[[#This Row],[Facility_Unit_ARB_ID]],Spec_Master_List_tbl[ARB_ID],0)),"")=0,"",_xlfn.IFNA(INDEX(Spec_Master_List_tbl[USEPA_GHG_ID],MATCH(Registration_Tbl[[#This Row],[Facility_Unit_ARB_ID]],Spec_Master_List_tbl[ARB_ID],0)),""))</f>
        <v/>
      </c>
      <c r="H33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33" s="52" t="str">
        <f>IF(_xlfn.IFNA(INDEX(Spec_Master_List_tbl[CEC_RPS_ID],MATCH(Registration_Tbl[[#This Row],[Facility_Unit_ARB_ID]],Spec_Master_List_tbl[ARB_ID],0)),"")=0,"",_xlfn.IFNA(INDEX(Spec_Master_List_tbl[CEC_RPS_ID],MATCH(Registration_Tbl[[#This Row],[Facility_Unit_ARB_ID]],Spec_Master_List_tbl[ARB_ID],0)),""))</f>
        <v/>
      </c>
      <c r="J333" s="83"/>
      <c r="K333" s="56"/>
      <c r="L333" s="57"/>
      <c r="M33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33" s="63"/>
      <c r="O333" s="59"/>
      <c r="P333" s="57"/>
      <c r="Q333" s="57"/>
      <c r="R333" s="58"/>
      <c r="S33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33" s="70"/>
      <c r="U333" s="70"/>
      <c r="V333" s="70"/>
      <c r="W333" s="56"/>
      <c r="X333" s="57"/>
      <c r="Y333" s="57"/>
      <c r="Z333" s="56"/>
      <c r="AA333" s="57"/>
      <c r="AB333" s="56"/>
      <c r="AC333" s="57"/>
    </row>
    <row r="334" spans="1:29" ht="16" thickBot="1" x14ac:dyDescent="0.4">
      <c r="A334" s="50" t="str">
        <f>IF(ISBLANK(Registration_Tbl[[#This Row],[Facility_Unit_Name]]),"",'EPE Information'!$C$9)</f>
        <v/>
      </c>
      <c r="B334" s="51"/>
      <c r="C334" s="71" t="str">
        <f>_xlfn.IFNA(INDEX(Spec_Master_List_tbl[ARB_ID],MATCH(Registration_Tbl[[#This Row],[Facility_Unit_Name]],Spec_Master_List_tbl[Specified_Import_Name],0)),"")</f>
        <v/>
      </c>
      <c r="D334" s="52" t="str">
        <f>IF(_xlfn.IFNA(INDEX(Spec_Master_List_tbl[Primary Fuel],MATCH(Registration_Tbl[[#This Row],[Facility_Unit_ARB_ID]],Spec_Master_List_tbl[ARB_ID],0)),"")=0,"",_xlfn.IFNA(INDEX(Spec_Master_List_tbl[Primary Fuel],MATCH(Registration_Tbl[[#This Row],[Facility_Unit_ARB_ID]],Spec_Master_List_tbl[ARB_ID],0)),""))</f>
        <v/>
      </c>
      <c r="E334" s="84" t="str">
        <f>IF(_xlfn.IFNA(INDEX(Spec_Master_List_tbl[Cogen],MATCH(Registration_Tbl[[#This Row],[Facility_Unit_ARB_ID]],Spec_Master_List_tbl[ARB_ID],0)),"")=0,"",_xlfn.IFNA(INDEX(Spec_Master_List_tbl[Cogen],MATCH(Registration_Tbl[[#This Row],[Facility_Unit_ARB_ID]],Spec_Master_List_tbl[ARB_ID],0)),""))</f>
        <v/>
      </c>
      <c r="F334" s="72"/>
      <c r="G334" s="52" t="str">
        <f>IF(_xlfn.IFNA(INDEX(Spec_Master_List_tbl[USEPA_GHG_ID],MATCH(Registration_Tbl[[#This Row],[Facility_Unit_ARB_ID]],Spec_Master_List_tbl[ARB_ID],0)),"")=0,"",_xlfn.IFNA(INDEX(Spec_Master_List_tbl[USEPA_GHG_ID],MATCH(Registration_Tbl[[#This Row],[Facility_Unit_ARB_ID]],Spec_Master_List_tbl[ARB_ID],0)),""))</f>
        <v/>
      </c>
      <c r="H33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34" s="52" t="str">
        <f>IF(_xlfn.IFNA(INDEX(Spec_Master_List_tbl[CEC_RPS_ID],MATCH(Registration_Tbl[[#This Row],[Facility_Unit_ARB_ID]],Spec_Master_List_tbl[ARB_ID],0)),"")=0,"",_xlfn.IFNA(INDEX(Spec_Master_List_tbl[CEC_RPS_ID],MATCH(Registration_Tbl[[#This Row],[Facility_Unit_ARB_ID]],Spec_Master_List_tbl[ARB_ID],0)),""))</f>
        <v/>
      </c>
      <c r="J334" s="83"/>
      <c r="K334" s="56"/>
      <c r="L334" s="57"/>
      <c r="M33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34" s="63"/>
      <c r="O334" s="59"/>
      <c r="P334" s="57"/>
      <c r="Q334" s="57"/>
      <c r="R334" s="58"/>
      <c r="S33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34" s="70"/>
      <c r="U334" s="70"/>
      <c r="V334" s="70"/>
      <c r="W334" s="56"/>
      <c r="X334" s="57"/>
      <c r="Y334" s="57"/>
      <c r="Z334" s="56"/>
      <c r="AA334" s="57"/>
      <c r="AB334" s="56"/>
      <c r="AC334" s="57"/>
    </row>
    <row r="335" spans="1:29" ht="16" thickBot="1" x14ac:dyDescent="0.4">
      <c r="A335" s="50" t="str">
        <f>IF(ISBLANK(Registration_Tbl[[#This Row],[Facility_Unit_Name]]),"",'EPE Information'!$C$9)</f>
        <v/>
      </c>
      <c r="B335" s="51"/>
      <c r="C335" s="71" t="str">
        <f>_xlfn.IFNA(INDEX(Spec_Master_List_tbl[ARB_ID],MATCH(Registration_Tbl[[#This Row],[Facility_Unit_Name]],Spec_Master_List_tbl[Specified_Import_Name],0)),"")</f>
        <v/>
      </c>
      <c r="D335" s="52" t="str">
        <f>IF(_xlfn.IFNA(INDEX(Spec_Master_List_tbl[Primary Fuel],MATCH(Registration_Tbl[[#This Row],[Facility_Unit_ARB_ID]],Spec_Master_List_tbl[ARB_ID],0)),"")=0,"",_xlfn.IFNA(INDEX(Spec_Master_List_tbl[Primary Fuel],MATCH(Registration_Tbl[[#This Row],[Facility_Unit_ARB_ID]],Spec_Master_List_tbl[ARB_ID],0)),""))</f>
        <v/>
      </c>
      <c r="E335" s="84" t="str">
        <f>IF(_xlfn.IFNA(INDEX(Spec_Master_List_tbl[Cogen],MATCH(Registration_Tbl[[#This Row],[Facility_Unit_ARB_ID]],Spec_Master_List_tbl[ARB_ID],0)),"")=0,"",_xlfn.IFNA(INDEX(Spec_Master_List_tbl[Cogen],MATCH(Registration_Tbl[[#This Row],[Facility_Unit_ARB_ID]],Spec_Master_List_tbl[ARB_ID],0)),""))</f>
        <v/>
      </c>
      <c r="F335" s="72"/>
      <c r="G335" s="52" t="str">
        <f>IF(_xlfn.IFNA(INDEX(Spec_Master_List_tbl[USEPA_GHG_ID],MATCH(Registration_Tbl[[#This Row],[Facility_Unit_ARB_ID]],Spec_Master_List_tbl[ARB_ID],0)),"")=0,"",_xlfn.IFNA(INDEX(Spec_Master_List_tbl[USEPA_GHG_ID],MATCH(Registration_Tbl[[#This Row],[Facility_Unit_ARB_ID]],Spec_Master_List_tbl[ARB_ID],0)),""))</f>
        <v/>
      </c>
      <c r="H33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35" s="52" t="str">
        <f>IF(_xlfn.IFNA(INDEX(Spec_Master_List_tbl[CEC_RPS_ID],MATCH(Registration_Tbl[[#This Row],[Facility_Unit_ARB_ID]],Spec_Master_List_tbl[ARB_ID],0)),"")=0,"",_xlfn.IFNA(INDEX(Spec_Master_List_tbl[CEC_RPS_ID],MATCH(Registration_Tbl[[#This Row],[Facility_Unit_ARB_ID]],Spec_Master_List_tbl[ARB_ID],0)),""))</f>
        <v/>
      </c>
      <c r="J335" s="83"/>
      <c r="K335" s="56"/>
      <c r="L335" s="57"/>
      <c r="M33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35" s="63"/>
      <c r="O335" s="59"/>
      <c r="P335" s="57"/>
      <c r="Q335" s="57"/>
      <c r="R335" s="58"/>
      <c r="S33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35" s="70"/>
      <c r="U335" s="70"/>
      <c r="V335" s="70"/>
      <c r="W335" s="56"/>
      <c r="X335" s="57"/>
      <c r="Y335" s="57"/>
      <c r="Z335" s="56"/>
      <c r="AA335" s="57"/>
      <c r="AB335" s="56"/>
      <c r="AC335" s="57"/>
    </row>
    <row r="336" spans="1:29" ht="16" thickBot="1" x14ac:dyDescent="0.4">
      <c r="A336" s="50" t="str">
        <f>IF(ISBLANK(Registration_Tbl[[#This Row],[Facility_Unit_Name]]),"",'EPE Information'!$C$9)</f>
        <v/>
      </c>
      <c r="B336" s="51"/>
      <c r="C336" s="71" t="str">
        <f>_xlfn.IFNA(INDEX(Spec_Master_List_tbl[ARB_ID],MATCH(Registration_Tbl[[#This Row],[Facility_Unit_Name]],Spec_Master_List_tbl[Specified_Import_Name],0)),"")</f>
        <v/>
      </c>
      <c r="D336" s="52" t="str">
        <f>IF(_xlfn.IFNA(INDEX(Spec_Master_List_tbl[Primary Fuel],MATCH(Registration_Tbl[[#This Row],[Facility_Unit_ARB_ID]],Spec_Master_List_tbl[ARB_ID],0)),"")=0,"",_xlfn.IFNA(INDEX(Spec_Master_List_tbl[Primary Fuel],MATCH(Registration_Tbl[[#This Row],[Facility_Unit_ARB_ID]],Spec_Master_List_tbl[ARB_ID],0)),""))</f>
        <v/>
      </c>
      <c r="E336" s="84" t="str">
        <f>IF(_xlfn.IFNA(INDEX(Spec_Master_List_tbl[Cogen],MATCH(Registration_Tbl[[#This Row],[Facility_Unit_ARB_ID]],Spec_Master_List_tbl[ARB_ID],0)),"")=0,"",_xlfn.IFNA(INDEX(Spec_Master_List_tbl[Cogen],MATCH(Registration_Tbl[[#This Row],[Facility_Unit_ARB_ID]],Spec_Master_List_tbl[ARB_ID],0)),""))</f>
        <v/>
      </c>
      <c r="F336" s="72"/>
      <c r="G336" s="52" t="str">
        <f>IF(_xlfn.IFNA(INDEX(Spec_Master_List_tbl[USEPA_GHG_ID],MATCH(Registration_Tbl[[#This Row],[Facility_Unit_ARB_ID]],Spec_Master_List_tbl[ARB_ID],0)),"")=0,"",_xlfn.IFNA(INDEX(Spec_Master_List_tbl[USEPA_GHG_ID],MATCH(Registration_Tbl[[#This Row],[Facility_Unit_ARB_ID]],Spec_Master_List_tbl[ARB_ID],0)),""))</f>
        <v/>
      </c>
      <c r="H33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36" s="52" t="str">
        <f>IF(_xlfn.IFNA(INDEX(Spec_Master_List_tbl[CEC_RPS_ID],MATCH(Registration_Tbl[[#This Row],[Facility_Unit_ARB_ID]],Spec_Master_List_tbl[ARB_ID],0)),"")=0,"",_xlfn.IFNA(INDEX(Spec_Master_List_tbl[CEC_RPS_ID],MATCH(Registration_Tbl[[#This Row],[Facility_Unit_ARB_ID]],Spec_Master_List_tbl[ARB_ID],0)),""))</f>
        <v/>
      </c>
      <c r="J336" s="83"/>
      <c r="K336" s="56"/>
      <c r="L336" s="57"/>
      <c r="M33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36" s="63"/>
      <c r="O336" s="59"/>
      <c r="P336" s="57"/>
      <c r="Q336" s="57"/>
      <c r="R336" s="58"/>
      <c r="S33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36" s="70"/>
      <c r="U336" s="70"/>
      <c r="V336" s="70"/>
      <c r="W336" s="56"/>
      <c r="X336" s="57"/>
      <c r="Y336" s="57"/>
      <c r="Z336" s="56"/>
      <c r="AA336" s="57"/>
      <c r="AB336" s="56"/>
      <c r="AC336" s="57"/>
    </row>
    <row r="337" spans="1:29" ht="16" thickBot="1" x14ac:dyDescent="0.4">
      <c r="A337" s="50" t="str">
        <f>IF(ISBLANK(Registration_Tbl[[#This Row],[Facility_Unit_Name]]),"",'EPE Information'!$C$9)</f>
        <v/>
      </c>
      <c r="B337" s="51"/>
      <c r="C337" s="71" t="str">
        <f>_xlfn.IFNA(INDEX(Spec_Master_List_tbl[ARB_ID],MATCH(Registration_Tbl[[#This Row],[Facility_Unit_Name]],Spec_Master_List_tbl[Specified_Import_Name],0)),"")</f>
        <v/>
      </c>
      <c r="D337" s="52" t="str">
        <f>IF(_xlfn.IFNA(INDEX(Spec_Master_List_tbl[Primary Fuel],MATCH(Registration_Tbl[[#This Row],[Facility_Unit_ARB_ID]],Spec_Master_List_tbl[ARB_ID],0)),"")=0,"",_xlfn.IFNA(INDEX(Spec_Master_List_tbl[Primary Fuel],MATCH(Registration_Tbl[[#This Row],[Facility_Unit_ARB_ID]],Spec_Master_List_tbl[ARB_ID],0)),""))</f>
        <v/>
      </c>
      <c r="E337" s="84" t="str">
        <f>IF(_xlfn.IFNA(INDEX(Spec_Master_List_tbl[Cogen],MATCH(Registration_Tbl[[#This Row],[Facility_Unit_ARB_ID]],Spec_Master_List_tbl[ARB_ID],0)),"")=0,"",_xlfn.IFNA(INDEX(Spec_Master_List_tbl[Cogen],MATCH(Registration_Tbl[[#This Row],[Facility_Unit_ARB_ID]],Spec_Master_List_tbl[ARB_ID],0)),""))</f>
        <v/>
      </c>
      <c r="F337" s="72"/>
      <c r="G337" s="52" t="str">
        <f>IF(_xlfn.IFNA(INDEX(Spec_Master_List_tbl[USEPA_GHG_ID],MATCH(Registration_Tbl[[#This Row],[Facility_Unit_ARB_ID]],Spec_Master_List_tbl[ARB_ID],0)),"")=0,"",_xlfn.IFNA(INDEX(Spec_Master_List_tbl[USEPA_GHG_ID],MATCH(Registration_Tbl[[#This Row],[Facility_Unit_ARB_ID]],Spec_Master_List_tbl[ARB_ID],0)),""))</f>
        <v/>
      </c>
      <c r="H33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37" s="52" t="str">
        <f>IF(_xlfn.IFNA(INDEX(Spec_Master_List_tbl[CEC_RPS_ID],MATCH(Registration_Tbl[[#This Row],[Facility_Unit_ARB_ID]],Spec_Master_List_tbl[ARB_ID],0)),"")=0,"",_xlfn.IFNA(INDEX(Spec_Master_List_tbl[CEC_RPS_ID],MATCH(Registration_Tbl[[#This Row],[Facility_Unit_ARB_ID]],Spec_Master_List_tbl[ARB_ID],0)),""))</f>
        <v/>
      </c>
      <c r="J337" s="83"/>
      <c r="K337" s="56"/>
      <c r="L337" s="57"/>
      <c r="M33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37" s="63"/>
      <c r="O337" s="59"/>
      <c r="P337" s="57"/>
      <c r="Q337" s="57"/>
      <c r="R337" s="58"/>
      <c r="S33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37" s="70"/>
      <c r="U337" s="70"/>
      <c r="V337" s="70"/>
      <c r="W337" s="56"/>
      <c r="X337" s="57"/>
      <c r="Y337" s="57"/>
      <c r="Z337" s="56"/>
      <c r="AA337" s="57"/>
      <c r="AB337" s="56"/>
      <c r="AC337" s="57"/>
    </row>
    <row r="338" spans="1:29" ht="16" thickBot="1" x14ac:dyDescent="0.4">
      <c r="A338" s="50" t="str">
        <f>IF(ISBLANK(Registration_Tbl[[#This Row],[Facility_Unit_Name]]),"",'EPE Information'!$C$9)</f>
        <v/>
      </c>
      <c r="B338" s="51"/>
      <c r="C338" s="71" t="str">
        <f>_xlfn.IFNA(INDEX(Spec_Master_List_tbl[ARB_ID],MATCH(Registration_Tbl[[#This Row],[Facility_Unit_Name]],Spec_Master_List_tbl[Specified_Import_Name],0)),"")</f>
        <v/>
      </c>
      <c r="D338" s="52" t="str">
        <f>IF(_xlfn.IFNA(INDEX(Spec_Master_List_tbl[Primary Fuel],MATCH(Registration_Tbl[[#This Row],[Facility_Unit_ARB_ID]],Spec_Master_List_tbl[ARB_ID],0)),"")=0,"",_xlfn.IFNA(INDEX(Spec_Master_List_tbl[Primary Fuel],MATCH(Registration_Tbl[[#This Row],[Facility_Unit_ARB_ID]],Spec_Master_List_tbl[ARB_ID],0)),""))</f>
        <v/>
      </c>
      <c r="E338" s="84" t="str">
        <f>IF(_xlfn.IFNA(INDEX(Spec_Master_List_tbl[Cogen],MATCH(Registration_Tbl[[#This Row],[Facility_Unit_ARB_ID]],Spec_Master_List_tbl[ARB_ID],0)),"")=0,"",_xlfn.IFNA(INDEX(Spec_Master_List_tbl[Cogen],MATCH(Registration_Tbl[[#This Row],[Facility_Unit_ARB_ID]],Spec_Master_List_tbl[ARB_ID],0)),""))</f>
        <v/>
      </c>
      <c r="F338" s="72"/>
      <c r="G338" s="52" t="str">
        <f>IF(_xlfn.IFNA(INDEX(Spec_Master_List_tbl[USEPA_GHG_ID],MATCH(Registration_Tbl[[#This Row],[Facility_Unit_ARB_ID]],Spec_Master_List_tbl[ARB_ID],0)),"")=0,"",_xlfn.IFNA(INDEX(Spec_Master_List_tbl[USEPA_GHG_ID],MATCH(Registration_Tbl[[#This Row],[Facility_Unit_ARB_ID]],Spec_Master_List_tbl[ARB_ID],0)),""))</f>
        <v/>
      </c>
      <c r="H33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38" s="52" t="str">
        <f>IF(_xlfn.IFNA(INDEX(Spec_Master_List_tbl[CEC_RPS_ID],MATCH(Registration_Tbl[[#This Row],[Facility_Unit_ARB_ID]],Spec_Master_List_tbl[ARB_ID],0)),"")=0,"",_xlfn.IFNA(INDEX(Spec_Master_List_tbl[CEC_RPS_ID],MATCH(Registration_Tbl[[#This Row],[Facility_Unit_ARB_ID]],Spec_Master_List_tbl[ARB_ID],0)),""))</f>
        <v/>
      </c>
      <c r="J338" s="83"/>
      <c r="K338" s="56"/>
      <c r="L338" s="57"/>
      <c r="M33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38" s="63"/>
      <c r="O338" s="59"/>
      <c r="P338" s="57"/>
      <c r="Q338" s="57"/>
      <c r="R338" s="58"/>
      <c r="S33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38" s="70"/>
      <c r="U338" s="70"/>
      <c r="V338" s="70"/>
      <c r="W338" s="56"/>
      <c r="X338" s="57"/>
      <c r="Y338" s="57"/>
      <c r="Z338" s="56"/>
      <c r="AA338" s="57"/>
      <c r="AB338" s="56"/>
      <c r="AC338" s="57"/>
    </row>
    <row r="339" spans="1:29" ht="16" thickBot="1" x14ac:dyDescent="0.4">
      <c r="A339" s="50" t="str">
        <f>IF(ISBLANK(Registration_Tbl[[#This Row],[Facility_Unit_Name]]),"",'EPE Information'!$C$9)</f>
        <v/>
      </c>
      <c r="B339" s="51"/>
      <c r="C339" s="71" t="str">
        <f>_xlfn.IFNA(INDEX(Spec_Master_List_tbl[ARB_ID],MATCH(Registration_Tbl[[#This Row],[Facility_Unit_Name]],Spec_Master_List_tbl[Specified_Import_Name],0)),"")</f>
        <v/>
      </c>
      <c r="D339" s="52" t="str">
        <f>IF(_xlfn.IFNA(INDEX(Spec_Master_List_tbl[Primary Fuel],MATCH(Registration_Tbl[[#This Row],[Facility_Unit_ARB_ID]],Spec_Master_List_tbl[ARB_ID],0)),"")=0,"",_xlfn.IFNA(INDEX(Spec_Master_List_tbl[Primary Fuel],MATCH(Registration_Tbl[[#This Row],[Facility_Unit_ARB_ID]],Spec_Master_List_tbl[ARB_ID],0)),""))</f>
        <v/>
      </c>
      <c r="E339" s="84" t="str">
        <f>IF(_xlfn.IFNA(INDEX(Spec_Master_List_tbl[Cogen],MATCH(Registration_Tbl[[#This Row],[Facility_Unit_ARB_ID]],Spec_Master_List_tbl[ARB_ID],0)),"")=0,"",_xlfn.IFNA(INDEX(Spec_Master_List_tbl[Cogen],MATCH(Registration_Tbl[[#This Row],[Facility_Unit_ARB_ID]],Spec_Master_List_tbl[ARB_ID],0)),""))</f>
        <v/>
      </c>
      <c r="F339" s="72"/>
      <c r="G339" s="52" t="str">
        <f>IF(_xlfn.IFNA(INDEX(Spec_Master_List_tbl[USEPA_GHG_ID],MATCH(Registration_Tbl[[#This Row],[Facility_Unit_ARB_ID]],Spec_Master_List_tbl[ARB_ID],0)),"")=0,"",_xlfn.IFNA(INDEX(Spec_Master_List_tbl[USEPA_GHG_ID],MATCH(Registration_Tbl[[#This Row],[Facility_Unit_ARB_ID]],Spec_Master_List_tbl[ARB_ID],0)),""))</f>
        <v/>
      </c>
      <c r="H33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39" s="52" t="str">
        <f>IF(_xlfn.IFNA(INDEX(Spec_Master_List_tbl[CEC_RPS_ID],MATCH(Registration_Tbl[[#This Row],[Facility_Unit_ARB_ID]],Spec_Master_List_tbl[ARB_ID],0)),"")=0,"",_xlfn.IFNA(INDEX(Spec_Master_List_tbl[CEC_RPS_ID],MATCH(Registration_Tbl[[#This Row],[Facility_Unit_ARB_ID]],Spec_Master_List_tbl[ARB_ID],0)),""))</f>
        <v/>
      </c>
      <c r="J339" s="83"/>
      <c r="K339" s="56"/>
      <c r="L339" s="57"/>
      <c r="M33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39" s="63"/>
      <c r="O339" s="59"/>
      <c r="P339" s="57"/>
      <c r="Q339" s="57"/>
      <c r="R339" s="58"/>
      <c r="S33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39" s="70"/>
      <c r="U339" s="70"/>
      <c r="V339" s="70"/>
      <c r="W339" s="56"/>
      <c r="X339" s="57"/>
      <c r="Y339" s="57"/>
      <c r="Z339" s="56"/>
      <c r="AA339" s="57"/>
      <c r="AB339" s="56"/>
      <c r="AC339" s="57"/>
    </row>
    <row r="340" spans="1:29" ht="16" thickBot="1" x14ac:dyDescent="0.4">
      <c r="A340" s="50" t="str">
        <f>IF(ISBLANK(Registration_Tbl[[#This Row],[Facility_Unit_Name]]),"",'EPE Information'!$C$9)</f>
        <v/>
      </c>
      <c r="B340" s="51"/>
      <c r="C340" s="71" t="str">
        <f>_xlfn.IFNA(INDEX(Spec_Master_List_tbl[ARB_ID],MATCH(Registration_Tbl[[#This Row],[Facility_Unit_Name]],Spec_Master_List_tbl[Specified_Import_Name],0)),"")</f>
        <v/>
      </c>
      <c r="D340" s="52" t="str">
        <f>IF(_xlfn.IFNA(INDEX(Spec_Master_List_tbl[Primary Fuel],MATCH(Registration_Tbl[[#This Row],[Facility_Unit_ARB_ID]],Spec_Master_List_tbl[ARB_ID],0)),"")=0,"",_xlfn.IFNA(INDEX(Spec_Master_List_tbl[Primary Fuel],MATCH(Registration_Tbl[[#This Row],[Facility_Unit_ARB_ID]],Spec_Master_List_tbl[ARB_ID],0)),""))</f>
        <v/>
      </c>
      <c r="E340" s="84" t="str">
        <f>IF(_xlfn.IFNA(INDEX(Spec_Master_List_tbl[Cogen],MATCH(Registration_Tbl[[#This Row],[Facility_Unit_ARB_ID]],Spec_Master_List_tbl[ARB_ID],0)),"")=0,"",_xlfn.IFNA(INDEX(Spec_Master_List_tbl[Cogen],MATCH(Registration_Tbl[[#This Row],[Facility_Unit_ARB_ID]],Spec_Master_List_tbl[ARB_ID],0)),""))</f>
        <v/>
      </c>
      <c r="F340" s="72"/>
      <c r="G340" s="52" t="str">
        <f>IF(_xlfn.IFNA(INDEX(Spec_Master_List_tbl[USEPA_GHG_ID],MATCH(Registration_Tbl[[#This Row],[Facility_Unit_ARB_ID]],Spec_Master_List_tbl[ARB_ID],0)),"")=0,"",_xlfn.IFNA(INDEX(Spec_Master_List_tbl[USEPA_GHG_ID],MATCH(Registration_Tbl[[#This Row],[Facility_Unit_ARB_ID]],Spec_Master_List_tbl[ARB_ID],0)),""))</f>
        <v/>
      </c>
      <c r="H34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40" s="52" t="str">
        <f>IF(_xlfn.IFNA(INDEX(Spec_Master_List_tbl[CEC_RPS_ID],MATCH(Registration_Tbl[[#This Row],[Facility_Unit_ARB_ID]],Spec_Master_List_tbl[ARB_ID],0)),"")=0,"",_xlfn.IFNA(INDEX(Spec_Master_List_tbl[CEC_RPS_ID],MATCH(Registration_Tbl[[#This Row],[Facility_Unit_ARB_ID]],Spec_Master_List_tbl[ARB_ID],0)),""))</f>
        <v/>
      </c>
      <c r="J340" s="83"/>
      <c r="K340" s="56"/>
      <c r="L340" s="57"/>
      <c r="M34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40" s="63"/>
      <c r="O340" s="59"/>
      <c r="P340" s="57"/>
      <c r="Q340" s="57"/>
      <c r="R340" s="58"/>
      <c r="S34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40" s="70"/>
      <c r="U340" s="70"/>
      <c r="V340" s="70"/>
      <c r="W340" s="56"/>
      <c r="X340" s="57"/>
      <c r="Y340" s="57"/>
      <c r="Z340" s="56"/>
      <c r="AA340" s="57"/>
      <c r="AB340" s="56"/>
      <c r="AC340" s="57"/>
    </row>
    <row r="341" spans="1:29" ht="16" thickBot="1" x14ac:dyDescent="0.4">
      <c r="A341" s="50" t="str">
        <f>IF(ISBLANK(Registration_Tbl[[#This Row],[Facility_Unit_Name]]),"",'EPE Information'!$C$9)</f>
        <v/>
      </c>
      <c r="B341" s="51"/>
      <c r="C341" s="71" t="str">
        <f>_xlfn.IFNA(INDEX(Spec_Master_List_tbl[ARB_ID],MATCH(Registration_Tbl[[#This Row],[Facility_Unit_Name]],Spec_Master_List_tbl[Specified_Import_Name],0)),"")</f>
        <v/>
      </c>
      <c r="D341" s="52" t="str">
        <f>IF(_xlfn.IFNA(INDEX(Spec_Master_List_tbl[Primary Fuel],MATCH(Registration_Tbl[[#This Row],[Facility_Unit_ARB_ID]],Spec_Master_List_tbl[ARB_ID],0)),"")=0,"",_xlfn.IFNA(INDEX(Spec_Master_List_tbl[Primary Fuel],MATCH(Registration_Tbl[[#This Row],[Facility_Unit_ARB_ID]],Spec_Master_List_tbl[ARB_ID],0)),""))</f>
        <v/>
      </c>
      <c r="E341" s="84" t="str">
        <f>IF(_xlfn.IFNA(INDEX(Spec_Master_List_tbl[Cogen],MATCH(Registration_Tbl[[#This Row],[Facility_Unit_ARB_ID]],Spec_Master_List_tbl[ARB_ID],0)),"")=0,"",_xlfn.IFNA(INDEX(Spec_Master_List_tbl[Cogen],MATCH(Registration_Tbl[[#This Row],[Facility_Unit_ARB_ID]],Spec_Master_List_tbl[ARB_ID],0)),""))</f>
        <v/>
      </c>
      <c r="F341" s="72"/>
      <c r="G341" s="52" t="str">
        <f>IF(_xlfn.IFNA(INDEX(Spec_Master_List_tbl[USEPA_GHG_ID],MATCH(Registration_Tbl[[#This Row],[Facility_Unit_ARB_ID]],Spec_Master_List_tbl[ARB_ID],0)),"")=0,"",_xlfn.IFNA(INDEX(Spec_Master_List_tbl[USEPA_GHG_ID],MATCH(Registration_Tbl[[#This Row],[Facility_Unit_ARB_ID]],Spec_Master_List_tbl[ARB_ID],0)),""))</f>
        <v/>
      </c>
      <c r="H34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41" s="52" t="str">
        <f>IF(_xlfn.IFNA(INDEX(Spec_Master_List_tbl[CEC_RPS_ID],MATCH(Registration_Tbl[[#This Row],[Facility_Unit_ARB_ID]],Spec_Master_List_tbl[ARB_ID],0)),"")=0,"",_xlfn.IFNA(INDEX(Spec_Master_List_tbl[CEC_RPS_ID],MATCH(Registration_Tbl[[#This Row],[Facility_Unit_ARB_ID]],Spec_Master_List_tbl[ARB_ID],0)),""))</f>
        <v/>
      </c>
      <c r="J341" s="83"/>
      <c r="K341" s="56"/>
      <c r="L341" s="57"/>
      <c r="M34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41" s="63"/>
      <c r="O341" s="59"/>
      <c r="P341" s="57"/>
      <c r="Q341" s="57"/>
      <c r="R341" s="58"/>
      <c r="S34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41" s="70"/>
      <c r="U341" s="70"/>
      <c r="V341" s="70"/>
      <c r="W341" s="56"/>
      <c r="X341" s="57"/>
      <c r="Y341" s="57"/>
      <c r="Z341" s="56"/>
      <c r="AA341" s="57"/>
      <c r="AB341" s="56"/>
      <c r="AC341" s="57"/>
    </row>
    <row r="342" spans="1:29" ht="16" thickBot="1" x14ac:dyDescent="0.4">
      <c r="A342" s="50" t="str">
        <f>IF(ISBLANK(Registration_Tbl[[#This Row],[Facility_Unit_Name]]),"",'EPE Information'!$C$9)</f>
        <v/>
      </c>
      <c r="B342" s="51"/>
      <c r="C342" s="71" t="str">
        <f>_xlfn.IFNA(INDEX(Spec_Master_List_tbl[ARB_ID],MATCH(Registration_Tbl[[#This Row],[Facility_Unit_Name]],Spec_Master_List_tbl[Specified_Import_Name],0)),"")</f>
        <v/>
      </c>
      <c r="D342" s="52" t="str">
        <f>IF(_xlfn.IFNA(INDEX(Spec_Master_List_tbl[Primary Fuel],MATCH(Registration_Tbl[[#This Row],[Facility_Unit_ARB_ID]],Spec_Master_List_tbl[ARB_ID],0)),"")=0,"",_xlfn.IFNA(INDEX(Spec_Master_List_tbl[Primary Fuel],MATCH(Registration_Tbl[[#This Row],[Facility_Unit_ARB_ID]],Spec_Master_List_tbl[ARB_ID],0)),""))</f>
        <v/>
      </c>
      <c r="E342" s="84" t="str">
        <f>IF(_xlfn.IFNA(INDEX(Spec_Master_List_tbl[Cogen],MATCH(Registration_Tbl[[#This Row],[Facility_Unit_ARB_ID]],Spec_Master_List_tbl[ARB_ID],0)),"")=0,"",_xlfn.IFNA(INDEX(Spec_Master_List_tbl[Cogen],MATCH(Registration_Tbl[[#This Row],[Facility_Unit_ARB_ID]],Spec_Master_List_tbl[ARB_ID],0)),""))</f>
        <v/>
      </c>
      <c r="F342" s="72"/>
      <c r="G342" s="52" t="str">
        <f>IF(_xlfn.IFNA(INDEX(Spec_Master_List_tbl[USEPA_GHG_ID],MATCH(Registration_Tbl[[#This Row],[Facility_Unit_ARB_ID]],Spec_Master_List_tbl[ARB_ID],0)),"")=0,"",_xlfn.IFNA(INDEX(Spec_Master_List_tbl[USEPA_GHG_ID],MATCH(Registration_Tbl[[#This Row],[Facility_Unit_ARB_ID]],Spec_Master_List_tbl[ARB_ID],0)),""))</f>
        <v/>
      </c>
      <c r="H34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42" s="52" t="str">
        <f>IF(_xlfn.IFNA(INDEX(Spec_Master_List_tbl[CEC_RPS_ID],MATCH(Registration_Tbl[[#This Row],[Facility_Unit_ARB_ID]],Spec_Master_List_tbl[ARB_ID],0)),"")=0,"",_xlfn.IFNA(INDEX(Spec_Master_List_tbl[CEC_RPS_ID],MATCH(Registration_Tbl[[#This Row],[Facility_Unit_ARB_ID]],Spec_Master_List_tbl[ARB_ID],0)),""))</f>
        <v/>
      </c>
      <c r="J342" s="83"/>
      <c r="K342" s="56"/>
      <c r="L342" s="57"/>
      <c r="M34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42" s="63"/>
      <c r="O342" s="59"/>
      <c r="P342" s="57"/>
      <c r="Q342" s="57"/>
      <c r="R342" s="58"/>
      <c r="S34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42" s="70"/>
      <c r="U342" s="70"/>
      <c r="V342" s="70"/>
      <c r="W342" s="56"/>
      <c r="X342" s="57"/>
      <c r="Y342" s="57"/>
      <c r="Z342" s="56"/>
      <c r="AA342" s="57"/>
      <c r="AB342" s="56"/>
      <c r="AC342" s="57"/>
    </row>
    <row r="343" spans="1:29" ht="16" thickBot="1" x14ac:dyDescent="0.4">
      <c r="A343" s="50" t="str">
        <f>IF(ISBLANK(Registration_Tbl[[#This Row],[Facility_Unit_Name]]),"",'EPE Information'!$C$9)</f>
        <v/>
      </c>
      <c r="B343" s="51"/>
      <c r="C343" s="71" t="str">
        <f>_xlfn.IFNA(INDEX(Spec_Master_List_tbl[ARB_ID],MATCH(Registration_Tbl[[#This Row],[Facility_Unit_Name]],Spec_Master_List_tbl[Specified_Import_Name],0)),"")</f>
        <v/>
      </c>
      <c r="D343" s="52" t="str">
        <f>IF(_xlfn.IFNA(INDEX(Spec_Master_List_tbl[Primary Fuel],MATCH(Registration_Tbl[[#This Row],[Facility_Unit_ARB_ID]],Spec_Master_List_tbl[ARB_ID],0)),"")=0,"",_xlfn.IFNA(INDEX(Spec_Master_List_tbl[Primary Fuel],MATCH(Registration_Tbl[[#This Row],[Facility_Unit_ARB_ID]],Spec_Master_List_tbl[ARB_ID],0)),""))</f>
        <v/>
      </c>
      <c r="E343" s="84" t="str">
        <f>IF(_xlfn.IFNA(INDEX(Spec_Master_List_tbl[Cogen],MATCH(Registration_Tbl[[#This Row],[Facility_Unit_ARB_ID]],Spec_Master_List_tbl[ARB_ID],0)),"")=0,"",_xlfn.IFNA(INDEX(Spec_Master_List_tbl[Cogen],MATCH(Registration_Tbl[[#This Row],[Facility_Unit_ARB_ID]],Spec_Master_List_tbl[ARB_ID],0)),""))</f>
        <v/>
      </c>
      <c r="F343" s="72"/>
      <c r="G343" s="52" t="str">
        <f>IF(_xlfn.IFNA(INDEX(Spec_Master_List_tbl[USEPA_GHG_ID],MATCH(Registration_Tbl[[#This Row],[Facility_Unit_ARB_ID]],Spec_Master_List_tbl[ARB_ID],0)),"")=0,"",_xlfn.IFNA(INDEX(Spec_Master_List_tbl[USEPA_GHG_ID],MATCH(Registration_Tbl[[#This Row],[Facility_Unit_ARB_ID]],Spec_Master_List_tbl[ARB_ID],0)),""))</f>
        <v/>
      </c>
      <c r="H34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43" s="52" t="str">
        <f>IF(_xlfn.IFNA(INDEX(Spec_Master_List_tbl[CEC_RPS_ID],MATCH(Registration_Tbl[[#This Row],[Facility_Unit_ARB_ID]],Spec_Master_List_tbl[ARB_ID],0)),"")=0,"",_xlfn.IFNA(INDEX(Spec_Master_List_tbl[CEC_RPS_ID],MATCH(Registration_Tbl[[#This Row],[Facility_Unit_ARB_ID]],Spec_Master_List_tbl[ARB_ID],0)),""))</f>
        <v/>
      </c>
      <c r="J343" s="83"/>
      <c r="K343" s="56"/>
      <c r="L343" s="57"/>
      <c r="M34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43" s="63"/>
      <c r="O343" s="59"/>
      <c r="P343" s="57"/>
      <c r="Q343" s="57"/>
      <c r="R343" s="58"/>
      <c r="S34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43" s="70"/>
      <c r="U343" s="70"/>
      <c r="V343" s="70"/>
      <c r="W343" s="56"/>
      <c r="X343" s="57"/>
      <c r="Y343" s="57"/>
      <c r="Z343" s="56"/>
      <c r="AA343" s="57"/>
      <c r="AB343" s="56"/>
      <c r="AC343" s="57"/>
    </row>
    <row r="344" spans="1:29" ht="16" thickBot="1" x14ac:dyDescent="0.4">
      <c r="A344" s="50" t="str">
        <f>IF(ISBLANK(Registration_Tbl[[#This Row],[Facility_Unit_Name]]),"",'EPE Information'!$C$9)</f>
        <v/>
      </c>
      <c r="B344" s="51"/>
      <c r="C344" s="71" t="str">
        <f>_xlfn.IFNA(INDEX(Spec_Master_List_tbl[ARB_ID],MATCH(Registration_Tbl[[#This Row],[Facility_Unit_Name]],Spec_Master_List_tbl[Specified_Import_Name],0)),"")</f>
        <v/>
      </c>
      <c r="D344" s="52" t="str">
        <f>IF(_xlfn.IFNA(INDEX(Spec_Master_List_tbl[Primary Fuel],MATCH(Registration_Tbl[[#This Row],[Facility_Unit_ARB_ID]],Spec_Master_List_tbl[ARB_ID],0)),"")=0,"",_xlfn.IFNA(INDEX(Spec_Master_List_tbl[Primary Fuel],MATCH(Registration_Tbl[[#This Row],[Facility_Unit_ARB_ID]],Spec_Master_List_tbl[ARB_ID],0)),""))</f>
        <v/>
      </c>
      <c r="E344" s="84" t="str">
        <f>IF(_xlfn.IFNA(INDEX(Spec_Master_List_tbl[Cogen],MATCH(Registration_Tbl[[#This Row],[Facility_Unit_ARB_ID]],Spec_Master_List_tbl[ARB_ID],0)),"")=0,"",_xlfn.IFNA(INDEX(Spec_Master_List_tbl[Cogen],MATCH(Registration_Tbl[[#This Row],[Facility_Unit_ARB_ID]],Spec_Master_List_tbl[ARB_ID],0)),""))</f>
        <v/>
      </c>
      <c r="F344" s="72"/>
      <c r="G344" s="52" t="str">
        <f>IF(_xlfn.IFNA(INDEX(Spec_Master_List_tbl[USEPA_GHG_ID],MATCH(Registration_Tbl[[#This Row],[Facility_Unit_ARB_ID]],Spec_Master_List_tbl[ARB_ID],0)),"")=0,"",_xlfn.IFNA(INDEX(Spec_Master_List_tbl[USEPA_GHG_ID],MATCH(Registration_Tbl[[#This Row],[Facility_Unit_ARB_ID]],Spec_Master_List_tbl[ARB_ID],0)),""))</f>
        <v/>
      </c>
      <c r="H34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44" s="52" t="str">
        <f>IF(_xlfn.IFNA(INDEX(Spec_Master_List_tbl[CEC_RPS_ID],MATCH(Registration_Tbl[[#This Row],[Facility_Unit_ARB_ID]],Spec_Master_List_tbl[ARB_ID],0)),"")=0,"",_xlfn.IFNA(INDEX(Spec_Master_List_tbl[CEC_RPS_ID],MATCH(Registration_Tbl[[#This Row],[Facility_Unit_ARB_ID]],Spec_Master_List_tbl[ARB_ID],0)),""))</f>
        <v/>
      </c>
      <c r="J344" s="83"/>
      <c r="K344" s="56"/>
      <c r="L344" s="57"/>
      <c r="M34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44" s="63"/>
      <c r="O344" s="59"/>
      <c r="P344" s="57"/>
      <c r="Q344" s="57"/>
      <c r="R344" s="58"/>
      <c r="S34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44" s="70"/>
      <c r="U344" s="70"/>
      <c r="V344" s="70"/>
      <c r="W344" s="56"/>
      <c r="X344" s="57"/>
      <c r="Y344" s="57"/>
      <c r="Z344" s="56"/>
      <c r="AA344" s="57"/>
      <c r="AB344" s="56"/>
      <c r="AC344" s="57"/>
    </row>
    <row r="345" spans="1:29" ht="16" thickBot="1" x14ac:dyDescent="0.4">
      <c r="A345" s="50" t="str">
        <f>IF(ISBLANK(Registration_Tbl[[#This Row],[Facility_Unit_Name]]),"",'EPE Information'!$C$9)</f>
        <v/>
      </c>
      <c r="B345" s="51"/>
      <c r="C345" s="71" t="str">
        <f>_xlfn.IFNA(INDEX(Spec_Master_List_tbl[ARB_ID],MATCH(Registration_Tbl[[#This Row],[Facility_Unit_Name]],Spec_Master_List_tbl[Specified_Import_Name],0)),"")</f>
        <v/>
      </c>
      <c r="D345" s="52" t="str">
        <f>IF(_xlfn.IFNA(INDEX(Spec_Master_List_tbl[Primary Fuel],MATCH(Registration_Tbl[[#This Row],[Facility_Unit_ARB_ID]],Spec_Master_List_tbl[ARB_ID],0)),"")=0,"",_xlfn.IFNA(INDEX(Spec_Master_List_tbl[Primary Fuel],MATCH(Registration_Tbl[[#This Row],[Facility_Unit_ARB_ID]],Spec_Master_List_tbl[ARB_ID],0)),""))</f>
        <v/>
      </c>
      <c r="E345" s="84" t="str">
        <f>IF(_xlfn.IFNA(INDEX(Spec_Master_List_tbl[Cogen],MATCH(Registration_Tbl[[#This Row],[Facility_Unit_ARB_ID]],Spec_Master_List_tbl[ARB_ID],0)),"")=0,"",_xlfn.IFNA(INDEX(Spec_Master_List_tbl[Cogen],MATCH(Registration_Tbl[[#This Row],[Facility_Unit_ARB_ID]],Spec_Master_List_tbl[ARB_ID],0)),""))</f>
        <v/>
      </c>
      <c r="F345" s="72"/>
      <c r="G345" s="52" t="str">
        <f>IF(_xlfn.IFNA(INDEX(Spec_Master_List_tbl[USEPA_GHG_ID],MATCH(Registration_Tbl[[#This Row],[Facility_Unit_ARB_ID]],Spec_Master_List_tbl[ARB_ID],0)),"")=0,"",_xlfn.IFNA(INDEX(Spec_Master_List_tbl[USEPA_GHG_ID],MATCH(Registration_Tbl[[#This Row],[Facility_Unit_ARB_ID]],Spec_Master_List_tbl[ARB_ID],0)),""))</f>
        <v/>
      </c>
      <c r="H34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45" s="52" t="str">
        <f>IF(_xlfn.IFNA(INDEX(Spec_Master_List_tbl[CEC_RPS_ID],MATCH(Registration_Tbl[[#This Row],[Facility_Unit_ARB_ID]],Spec_Master_List_tbl[ARB_ID],0)),"")=0,"",_xlfn.IFNA(INDEX(Spec_Master_List_tbl[CEC_RPS_ID],MATCH(Registration_Tbl[[#This Row],[Facility_Unit_ARB_ID]],Spec_Master_List_tbl[ARB_ID],0)),""))</f>
        <v/>
      </c>
      <c r="J345" s="83"/>
      <c r="K345" s="56"/>
      <c r="L345" s="57"/>
      <c r="M34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45" s="63"/>
      <c r="O345" s="59"/>
      <c r="P345" s="57"/>
      <c r="Q345" s="57"/>
      <c r="R345" s="58"/>
      <c r="S34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45" s="70"/>
      <c r="U345" s="70"/>
      <c r="V345" s="70"/>
      <c r="W345" s="56"/>
      <c r="X345" s="57"/>
      <c r="Y345" s="57"/>
      <c r="Z345" s="56"/>
      <c r="AA345" s="57"/>
      <c r="AB345" s="56"/>
      <c r="AC345" s="57"/>
    </row>
    <row r="346" spans="1:29" ht="16" thickBot="1" x14ac:dyDescent="0.4">
      <c r="A346" s="50" t="str">
        <f>IF(ISBLANK(Registration_Tbl[[#This Row],[Facility_Unit_Name]]),"",'EPE Information'!$C$9)</f>
        <v/>
      </c>
      <c r="B346" s="51"/>
      <c r="C346" s="71" t="str">
        <f>_xlfn.IFNA(INDEX(Spec_Master_List_tbl[ARB_ID],MATCH(Registration_Tbl[[#This Row],[Facility_Unit_Name]],Spec_Master_List_tbl[Specified_Import_Name],0)),"")</f>
        <v/>
      </c>
      <c r="D346" s="52" t="str">
        <f>IF(_xlfn.IFNA(INDEX(Spec_Master_List_tbl[Primary Fuel],MATCH(Registration_Tbl[[#This Row],[Facility_Unit_ARB_ID]],Spec_Master_List_tbl[ARB_ID],0)),"")=0,"",_xlfn.IFNA(INDEX(Spec_Master_List_tbl[Primary Fuel],MATCH(Registration_Tbl[[#This Row],[Facility_Unit_ARB_ID]],Spec_Master_List_tbl[ARB_ID],0)),""))</f>
        <v/>
      </c>
      <c r="E346" s="84" t="str">
        <f>IF(_xlfn.IFNA(INDEX(Spec_Master_List_tbl[Cogen],MATCH(Registration_Tbl[[#This Row],[Facility_Unit_ARB_ID]],Spec_Master_List_tbl[ARB_ID],0)),"")=0,"",_xlfn.IFNA(INDEX(Spec_Master_List_tbl[Cogen],MATCH(Registration_Tbl[[#This Row],[Facility_Unit_ARB_ID]],Spec_Master_List_tbl[ARB_ID],0)),""))</f>
        <v/>
      </c>
      <c r="F346" s="72"/>
      <c r="G346" s="52" t="str">
        <f>IF(_xlfn.IFNA(INDEX(Spec_Master_List_tbl[USEPA_GHG_ID],MATCH(Registration_Tbl[[#This Row],[Facility_Unit_ARB_ID]],Spec_Master_List_tbl[ARB_ID],0)),"")=0,"",_xlfn.IFNA(INDEX(Spec_Master_List_tbl[USEPA_GHG_ID],MATCH(Registration_Tbl[[#This Row],[Facility_Unit_ARB_ID]],Spec_Master_List_tbl[ARB_ID],0)),""))</f>
        <v/>
      </c>
      <c r="H34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46" s="52" t="str">
        <f>IF(_xlfn.IFNA(INDEX(Spec_Master_List_tbl[CEC_RPS_ID],MATCH(Registration_Tbl[[#This Row],[Facility_Unit_ARB_ID]],Spec_Master_List_tbl[ARB_ID],0)),"")=0,"",_xlfn.IFNA(INDEX(Spec_Master_List_tbl[CEC_RPS_ID],MATCH(Registration_Tbl[[#This Row],[Facility_Unit_ARB_ID]],Spec_Master_List_tbl[ARB_ID],0)),""))</f>
        <v/>
      </c>
      <c r="J346" s="83"/>
      <c r="K346" s="56"/>
      <c r="L346" s="57"/>
      <c r="M34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46" s="63"/>
      <c r="O346" s="59"/>
      <c r="P346" s="57"/>
      <c r="Q346" s="57"/>
      <c r="R346" s="58"/>
      <c r="S34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46" s="70"/>
      <c r="U346" s="70"/>
      <c r="V346" s="70"/>
      <c r="W346" s="56"/>
      <c r="X346" s="57"/>
      <c r="Y346" s="57"/>
      <c r="Z346" s="56"/>
      <c r="AA346" s="57"/>
      <c r="AB346" s="56"/>
      <c r="AC346" s="57"/>
    </row>
    <row r="347" spans="1:29" ht="16" thickBot="1" x14ac:dyDescent="0.4">
      <c r="A347" s="50" t="str">
        <f>IF(ISBLANK(Registration_Tbl[[#This Row],[Facility_Unit_Name]]),"",'EPE Information'!$C$9)</f>
        <v/>
      </c>
      <c r="B347" s="51"/>
      <c r="C347" s="71" t="str">
        <f>_xlfn.IFNA(INDEX(Spec_Master_List_tbl[ARB_ID],MATCH(Registration_Tbl[[#This Row],[Facility_Unit_Name]],Spec_Master_List_tbl[Specified_Import_Name],0)),"")</f>
        <v/>
      </c>
      <c r="D347" s="52" t="str">
        <f>IF(_xlfn.IFNA(INDEX(Spec_Master_List_tbl[Primary Fuel],MATCH(Registration_Tbl[[#This Row],[Facility_Unit_ARB_ID]],Spec_Master_List_tbl[ARB_ID],0)),"")=0,"",_xlfn.IFNA(INDEX(Spec_Master_List_tbl[Primary Fuel],MATCH(Registration_Tbl[[#This Row],[Facility_Unit_ARB_ID]],Spec_Master_List_tbl[ARB_ID],0)),""))</f>
        <v/>
      </c>
      <c r="E347" s="84" t="str">
        <f>IF(_xlfn.IFNA(INDEX(Spec_Master_List_tbl[Cogen],MATCH(Registration_Tbl[[#This Row],[Facility_Unit_ARB_ID]],Spec_Master_List_tbl[ARB_ID],0)),"")=0,"",_xlfn.IFNA(INDEX(Spec_Master_List_tbl[Cogen],MATCH(Registration_Tbl[[#This Row],[Facility_Unit_ARB_ID]],Spec_Master_List_tbl[ARB_ID],0)),""))</f>
        <v/>
      </c>
      <c r="F347" s="72"/>
      <c r="G347" s="52" t="str">
        <f>IF(_xlfn.IFNA(INDEX(Spec_Master_List_tbl[USEPA_GHG_ID],MATCH(Registration_Tbl[[#This Row],[Facility_Unit_ARB_ID]],Spec_Master_List_tbl[ARB_ID],0)),"")=0,"",_xlfn.IFNA(INDEX(Spec_Master_List_tbl[USEPA_GHG_ID],MATCH(Registration_Tbl[[#This Row],[Facility_Unit_ARB_ID]],Spec_Master_List_tbl[ARB_ID],0)),""))</f>
        <v/>
      </c>
      <c r="H34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47" s="52" t="str">
        <f>IF(_xlfn.IFNA(INDEX(Spec_Master_List_tbl[CEC_RPS_ID],MATCH(Registration_Tbl[[#This Row],[Facility_Unit_ARB_ID]],Spec_Master_List_tbl[ARB_ID],0)),"")=0,"",_xlfn.IFNA(INDEX(Spec_Master_List_tbl[CEC_RPS_ID],MATCH(Registration_Tbl[[#This Row],[Facility_Unit_ARB_ID]],Spec_Master_List_tbl[ARB_ID],0)),""))</f>
        <v/>
      </c>
      <c r="J347" s="83"/>
      <c r="K347" s="56"/>
      <c r="L347" s="57"/>
      <c r="M34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47" s="63"/>
      <c r="O347" s="59"/>
      <c r="P347" s="57"/>
      <c r="Q347" s="57"/>
      <c r="R347" s="58"/>
      <c r="S34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47" s="70"/>
      <c r="U347" s="70"/>
      <c r="V347" s="70"/>
      <c r="W347" s="56"/>
      <c r="X347" s="57"/>
      <c r="Y347" s="57"/>
      <c r="Z347" s="56"/>
      <c r="AA347" s="57"/>
      <c r="AB347" s="56"/>
      <c r="AC347" s="57"/>
    </row>
    <row r="348" spans="1:29" ht="16" thickBot="1" x14ac:dyDescent="0.4">
      <c r="A348" s="50" t="str">
        <f>IF(ISBLANK(Registration_Tbl[[#This Row],[Facility_Unit_Name]]),"",'EPE Information'!$C$9)</f>
        <v/>
      </c>
      <c r="B348" s="51"/>
      <c r="C348" s="71" t="str">
        <f>_xlfn.IFNA(INDEX(Spec_Master_List_tbl[ARB_ID],MATCH(Registration_Tbl[[#This Row],[Facility_Unit_Name]],Spec_Master_List_tbl[Specified_Import_Name],0)),"")</f>
        <v/>
      </c>
      <c r="D348" s="52" t="str">
        <f>IF(_xlfn.IFNA(INDEX(Spec_Master_List_tbl[Primary Fuel],MATCH(Registration_Tbl[[#This Row],[Facility_Unit_ARB_ID]],Spec_Master_List_tbl[ARB_ID],0)),"")=0,"",_xlfn.IFNA(INDEX(Spec_Master_List_tbl[Primary Fuel],MATCH(Registration_Tbl[[#This Row],[Facility_Unit_ARB_ID]],Spec_Master_List_tbl[ARB_ID],0)),""))</f>
        <v/>
      </c>
      <c r="E348" s="84" t="str">
        <f>IF(_xlfn.IFNA(INDEX(Spec_Master_List_tbl[Cogen],MATCH(Registration_Tbl[[#This Row],[Facility_Unit_ARB_ID]],Spec_Master_List_tbl[ARB_ID],0)),"")=0,"",_xlfn.IFNA(INDEX(Spec_Master_List_tbl[Cogen],MATCH(Registration_Tbl[[#This Row],[Facility_Unit_ARB_ID]],Spec_Master_List_tbl[ARB_ID],0)),""))</f>
        <v/>
      </c>
      <c r="F348" s="72"/>
      <c r="G348" s="52" t="str">
        <f>IF(_xlfn.IFNA(INDEX(Spec_Master_List_tbl[USEPA_GHG_ID],MATCH(Registration_Tbl[[#This Row],[Facility_Unit_ARB_ID]],Spec_Master_List_tbl[ARB_ID],0)),"")=0,"",_xlfn.IFNA(INDEX(Spec_Master_List_tbl[USEPA_GHG_ID],MATCH(Registration_Tbl[[#This Row],[Facility_Unit_ARB_ID]],Spec_Master_List_tbl[ARB_ID],0)),""))</f>
        <v/>
      </c>
      <c r="H34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48" s="52" t="str">
        <f>IF(_xlfn.IFNA(INDEX(Spec_Master_List_tbl[CEC_RPS_ID],MATCH(Registration_Tbl[[#This Row],[Facility_Unit_ARB_ID]],Spec_Master_List_tbl[ARB_ID],0)),"")=0,"",_xlfn.IFNA(INDEX(Spec_Master_List_tbl[CEC_RPS_ID],MATCH(Registration_Tbl[[#This Row],[Facility_Unit_ARB_ID]],Spec_Master_List_tbl[ARB_ID],0)),""))</f>
        <v/>
      </c>
      <c r="J348" s="83"/>
      <c r="K348" s="56"/>
      <c r="L348" s="57"/>
      <c r="M34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48" s="63"/>
      <c r="O348" s="59"/>
      <c r="P348" s="57"/>
      <c r="Q348" s="57"/>
      <c r="R348" s="58"/>
      <c r="S34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48" s="70"/>
      <c r="U348" s="70"/>
      <c r="V348" s="70"/>
      <c r="W348" s="56"/>
      <c r="X348" s="57"/>
      <c r="Y348" s="57"/>
      <c r="Z348" s="56"/>
      <c r="AA348" s="57"/>
      <c r="AB348" s="56"/>
      <c r="AC348" s="57"/>
    </row>
    <row r="349" spans="1:29" ht="16" thickBot="1" x14ac:dyDescent="0.4">
      <c r="A349" s="50" t="str">
        <f>IF(ISBLANK(Registration_Tbl[[#This Row],[Facility_Unit_Name]]),"",'EPE Information'!$C$9)</f>
        <v/>
      </c>
      <c r="B349" s="51"/>
      <c r="C349" s="71" t="str">
        <f>_xlfn.IFNA(INDEX(Spec_Master_List_tbl[ARB_ID],MATCH(Registration_Tbl[[#This Row],[Facility_Unit_Name]],Spec_Master_List_tbl[Specified_Import_Name],0)),"")</f>
        <v/>
      </c>
      <c r="D349" s="52" t="str">
        <f>IF(_xlfn.IFNA(INDEX(Spec_Master_List_tbl[Primary Fuel],MATCH(Registration_Tbl[[#This Row],[Facility_Unit_ARB_ID]],Spec_Master_List_tbl[ARB_ID],0)),"")=0,"",_xlfn.IFNA(INDEX(Spec_Master_List_tbl[Primary Fuel],MATCH(Registration_Tbl[[#This Row],[Facility_Unit_ARB_ID]],Spec_Master_List_tbl[ARB_ID],0)),""))</f>
        <v/>
      </c>
      <c r="E349" s="84" t="str">
        <f>IF(_xlfn.IFNA(INDEX(Spec_Master_List_tbl[Cogen],MATCH(Registration_Tbl[[#This Row],[Facility_Unit_ARB_ID]],Spec_Master_List_tbl[ARB_ID],0)),"")=0,"",_xlfn.IFNA(INDEX(Spec_Master_List_tbl[Cogen],MATCH(Registration_Tbl[[#This Row],[Facility_Unit_ARB_ID]],Spec_Master_List_tbl[ARB_ID],0)),""))</f>
        <v/>
      </c>
      <c r="F349" s="72"/>
      <c r="G349" s="52" t="str">
        <f>IF(_xlfn.IFNA(INDEX(Spec_Master_List_tbl[USEPA_GHG_ID],MATCH(Registration_Tbl[[#This Row],[Facility_Unit_ARB_ID]],Spec_Master_List_tbl[ARB_ID],0)),"")=0,"",_xlfn.IFNA(INDEX(Spec_Master_List_tbl[USEPA_GHG_ID],MATCH(Registration_Tbl[[#This Row],[Facility_Unit_ARB_ID]],Spec_Master_List_tbl[ARB_ID],0)),""))</f>
        <v/>
      </c>
      <c r="H34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49" s="52" t="str">
        <f>IF(_xlfn.IFNA(INDEX(Spec_Master_List_tbl[CEC_RPS_ID],MATCH(Registration_Tbl[[#This Row],[Facility_Unit_ARB_ID]],Spec_Master_List_tbl[ARB_ID],0)),"")=0,"",_xlfn.IFNA(INDEX(Spec_Master_List_tbl[CEC_RPS_ID],MATCH(Registration_Tbl[[#This Row],[Facility_Unit_ARB_ID]],Spec_Master_List_tbl[ARB_ID],0)),""))</f>
        <v/>
      </c>
      <c r="J349" s="83"/>
      <c r="K349" s="56"/>
      <c r="L349" s="57"/>
      <c r="M34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49" s="63"/>
      <c r="O349" s="59"/>
      <c r="P349" s="57"/>
      <c r="Q349" s="57"/>
      <c r="R349" s="58"/>
      <c r="S34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49" s="70"/>
      <c r="U349" s="70"/>
      <c r="V349" s="70"/>
      <c r="W349" s="56"/>
      <c r="X349" s="57"/>
      <c r="Y349" s="57"/>
      <c r="Z349" s="56"/>
      <c r="AA349" s="57"/>
      <c r="AB349" s="56"/>
      <c r="AC349" s="57"/>
    </row>
    <row r="350" spans="1:29" ht="16" thickBot="1" x14ac:dyDescent="0.4">
      <c r="A350" s="50" t="str">
        <f>IF(ISBLANK(Registration_Tbl[[#This Row],[Facility_Unit_Name]]),"",'EPE Information'!$C$9)</f>
        <v/>
      </c>
      <c r="B350" s="51"/>
      <c r="C350" s="71" t="str">
        <f>_xlfn.IFNA(INDEX(Spec_Master_List_tbl[ARB_ID],MATCH(Registration_Tbl[[#This Row],[Facility_Unit_Name]],Spec_Master_List_tbl[Specified_Import_Name],0)),"")</f>
        <v/>
      </c>
      <c r="D350" s="52" t="str">
        <f>IF(_xlfn.IFNA(INDEX(Spec_Master_List_tbl[Primary Fuel],MATCH(Registration_Tbl[[#This Row],[Facility_Unit_ARB_ID]],Spec_Master_List_tbl[ARB_ID],0)),"")=0,"",_xlfn.IFNA(INDEX(Spec_Master_List_tbl[Primary Fuel],MATCH(Registration_Tbl[[#This Row],[Facility_Unit_ARB_ID]],Spec_Master_List_tbl[ARB_ID],0)),""))</f>
        <v/>
      </c>
      <c r="E350" s="84" t="str">
        <f>IF(_xlfn.IFNA(INDEX(Spec_Master_List_tbl[Cogen],MATCH(Registration_Tbl[[#This Row],[Facility_Unit_ARB_ID]],Spec_Master_List_tbl[ARB_ID],0)),"")=0,"",_xlfn.IFNA(INDEX(Spec_Master_List_tbl[Cogen],MATCH(Registration_Tbl[[#This Row],[Facility_Unit_ARB_ID]],Spec_Master_List_tbl[ARB_ID],0)),""))</f>
        <v/>
      </c>
      <c r="F350" s="72"/>
      <c r="G350" s="52" t="str">
        <f>IF(_xlfn.IFNA(INDEX(Spec_Master_List_tbl[USEPA_GHG_ID],MATCH(Registration_Tbl[[#This Row],[Facility_Unit_ARB_ID]],Spec_Master_List_tbl[ARB_ID],0)),"")=0,"",_xlfn.IFNA(INDEX(Spec_Master_List_tbl[USEPA_GHG_ID],MATCH(Registration_Tbl[[#This Row],[Facility_Unit_ARB_ID]],Spec_Master_List_tbl[ARB_ID],0)),""))</f>
        <v/>
      </c>
      <c r="H35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50" s="52" t="str">
        <f>IF(_xlfn.IFNA(INDEX(Spec_Master_List_tbl[CEC_RPS_ID],MATCH(Registration_Tbl[[#This Row],[Facility_Unit_ARB_ID]],Spec_Master_List_tbl[ARB_ID],0)),"")=0,"",_xlfn.IFNA(INDEX(Spec_Master_List_tbl[CEC_RPS_ID],MATCH(Registration_Tbl[[#This Row],[Facility_Unit_ARB_ID]],Spec_Master_List_tbl[ARB_ID],0)),""))</f>
        <v/>
      </c>
      <c r="J350" s="83"/>
      <c r="K350" s="56"/>
      <c r="L350" s="57"/>
      <c r="M35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50" s="63"/>
      <c r="O350" s="59"/>
      <c r="P350" s="57"/>
      <c r="Q350" s="57"/>
      <c r="R350" s="58"/>
      <c r="S35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50" s="70"/>
      <c r="U350" s="70"/>
      <c r="V350" s="70"/>
      <c r="W350" s="56"/>
      <c r="X350" s="57"/>
      <c r="Y350" s="57"/>
      <c r="Z350" s="56"/>
      <c r="AA350" s="57"/>
      <c r="AB350" s="56"/>
      <c r="AC350" s="57"/>
    </row>
    <row r="351" spans="1:29" ht="16" thickBot="1" x14ac:dyDescent="0.4">
      <c r="A351" s="50" t="str">
        <f>IF(ISBLANK(Registration_Tbl[[#This Row],[Facility_Unit_Name]]),"",'EPE Information'!$C$9)</f>
        <v/>
      </c>
      <c r="B351" s="51"/>
      <c r="C351" s="71" t="str">
        <f>_xlfn.IFNA(INDEX(Spec_Master_List_tbl[ARB_ID],MATCH(Registration_Tbl[[#This Row],[Facility_Unit_Name]],Spec_Master_List_tbl[Specified_Import_Name],0)),"")</f>
        <v/>
      </c>
      <c r="D351" s="52" t="str">
        <f>IF(_xlfn.IFNA(INDEX(Spec_Master_List_tbl[Primary Fuel],MATCH(Registration_Tbl[[#This Row],[Facility_Unit_ARB_ID]],Spec_Master_List_tbl[ARB_ID],0)),"")=0,"",_xlfn.IFNA(INDEX(Spec_Master_List_tbl[Primary Fuel],MATCH(Registration_Tbl[[#This Row],[Facility_Unit_ARB_ID]],Spec_Master_List_tbl[ARB_ID],0)),""))</f>
        <v/>
      </c>
      <c r="E351" s="84" t="str">
        <f>IF(_xlfn.IFNA(INDEX(Spec_Master_List_tbl[Cogen],MATCH(Registration_Tbl[[#This Row],[Facility_Unit_ARB_ID]],Spec_Master_List_tbl[ARB_ID],0)),"")=0,"",_xlfn.IFNA(INDEX(Spec_Master_List_tbl[Cogen],MATCH(Registration_Tbl[[#This Row],[Facility_Unit_ARB_ID]],Spec_Master_List_tbl[ARB_ID],0)),""))</f>
        <v/>
      </c>
      <c r="F351" s="72"/>
      <c r="G351" s="52" t="str">
        <f>IF(_xlfn.IFNA(INDEX(Spec_Master_List_tbl[USEPA_GHG_ID],MATCH(Registration_Tbl[[#This Row],[Facility_Unit_ARB_ID]],Spec_Master_List_tbl[ARB_ID],0)),"")=0,"",_xlfn.IFNA(INDEX(Spec_Master_List_tbl[USEPA_GHG_ID],MATCH(Registration_Tbl[[#This Row],[Facility_Unit_ARB_ID]],Spec_Master_List_tbl[ARB_ID],0)),""))</f>
        <v/>
      </c>
      <c r="H35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51" s="52" t="str">
        <f>IF(_xlfn.IFNA(INDEX(Spec_Master_List_tbl[CEC_RPS_ID],MATCH(Registration_Tbl[[#This Row],[Facility_Unit_ARB_ID]],Spec_Master_List_tbl[ARB_ID],0)),"")=0,"",_xlfn.IFNA(INDEX(Spec_Master_List_tbl[CEC_RPS_ID],MATCH(Registration_Tbl[[#This Row],[Facility_Unit_ARB_ID]],Spec_Master_List_tbl[ARB_ID],0)),""))</f>
        <v/>
      </c>
      <c r="J351" s="83"/>
      <c r="K351" s="56"/>
      <c r="L351" s="57"/>
      <c r="M35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51" s="63"/>
      <c r="O351" s="59"/>
      <c r="P351" s="57"/>
      <c r="Q351" s="57"/>
      <c r="R351" s="58"/>
      <c r="S35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51" s="70"/>
      <c r="U351" s="70"/>
      <c r="V351" s="70"/>
      <c r="W351" s="56"/>
      <c r="X351" s="57"/>
      <c r="Y351" s="57"/>
      <c r="Z351" s="56"/>
      <c r="AA351" s="57"/>
      <c r="AB351" s="56"/>
      <c r="AC351" s="57"/>
    </row>
    <row r="352" spans="1:29" ht="16" thickBot="1" x14ac:dyDescent="0.4">
      <c r="A352" s="50" t="str">
        <f>IF(ISBLANK(Registration_Tbl[[#This Row],[Facility_Unit_Name]]),"",'EPE Information'!$C$9)</f>
        <v/>
      </c>
      <c r="B352" s="51"/>
      <c r="C352" s="71" t="str">
        <f>_xlfn.IFNA(INDEX(Spec_Master_List_tbl[ARB_ID],MATCH(Registration_Tbl[[#This Row],[Facility_Unit_Name]],Spec_Master_List_tbl[Specified_Import_Name],0)),"")</f>
        <v/>
      </c>
      <c r="D352" s="52" t="str">
        <f>IF(_xlfn.IFNA(INDEX(Spec_Master_List_tbl[Primary Fuel],MATCH(Registration_Tbl[[#This Row],[Facility_Unit_ARB_ID]],Spec_Master_List_tbl[ARB_ID],0)),"")=0,"",_xlfn.IFNA(INDEX(Spec_Master_List_tbl[Primary Fuel],MATCH(Registration_Tbl[[#This Row],[Facility_Unit_ARB_ID]],Spec_Master_List_tbl[ARB_ID],0)),""))</f>
        <v/>
      </c>
      <c r="E352" s="84" t="str">
        <f>IF(_xlfn.IFNA(INDEX(Spec_Master_List_tbl[Cogen],MATCH(Registration_Tbl[[#This Row],[Facility_Unit_ARB_ID]],Spec_Master_List_tbl[ARB_ID],0)),"")=0,"",_xlfn.IFNA(INDEX(Spec_Master_List_tbl[Cogen],MATCH(Registration_Tbl[[#This Row],[Facility_Unit_ARB_ID]],Spec_Master_List_tbl[ARB_ID],0)),""))</f>
        <v/>
      </c>
      <c r="F352" s="72"/>
      <c r="G352" s="52" t="str">
        <f>IF(_xlfn.IFNA(INDEX(Spec_Master_List_tbl[USEPA_GHG_ID],MATCH(Registration_Tbl[[#This Row],[Facility_Unit_ARB_ID]],Spec_Master_List_tbl[ARB_ID],0)),"")=0,"",_xlfn.IFNA(INDEX(Spec_Master_List_tbl[USEPA_GHG_ID],MATCH(Registration_Tbl[[#This Row],[Facility_Unit_ARB_ID]],Spec_Master_List_tbl[ARB_ID],0)),""))</f>
        <v/>
      </c>
      <c r="H35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52" s="52" t="str">
        <f>IF(_xlfn.IFNA(INDEX(Spec_Master_List_tbl[CEC_RPS_ID],MATCH(Registration_Tbl[[#This Row],[Facility_Unit_ARB_ID]],Spec_Master_List_tbl[ARB_ID],0)),"")=0,"",_xlfn.IFNA(INDEX(Spec_Master_List_tbl[CEC_RPS_ID],MATCH(Registration_Tbl[[#This Row],[Facility_Unit_ARB_ID]],Spec_Master_List_tbl[ARB_ID],0)),""))</f>
        <v/>
      </c>
      <c r="J352" s="83"/>
      <c r="K352" s="56"/>
      <c r="L352" s="57"/>
      <c r="M35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52" s="63"/>
      <c r="O352" s="59"/>
      <c r="P352" s="57"/>
      <c r="Q352" s="57"/>
      <c r="R352" s="58"/>
      <c r="S35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52" s="70"/>
      <c r="U352" s="70"/>
      <c r="V352" s="70"/>
      <c r="W352" s="56"/>
      <c r="X352" s="57"/>
      <c r="Y352" s="57"/>
      <c r="Z352" s="56"/>
      <c r="AA352" s="57"/>
      <c r="AB352" s="56"/>
      <c r="AC352" s="57"/>
    </row>
    <row r="353" spans="1:29" ht="16" thickBot="1" x14ac:dyDescent="0.4">
      <c r="A353" s="50" t="str">
        <f>IF(ISBLANK(Registration_Tbl[[#This Row],[Facility_Unit_Name]]),"",'EPE Information'!$C$9)</f>
        <v/>
      </c>
      <c r="B353" s="51"/>
      <c r="C353" s="71" t="str">
        <f>_xlfn.IFNA(INDEX(Spec_Master_List_tbl[ARB_ID],MATCH(Registration_Tbl[[#This Row],[Facility_Unit_Name]],Spec_Master_List_tbl[Specified_Import_Name],0)),"")</f>
        <v/>
      </c>
      <c r="D353" s="52" t="str">
        <f>IF(_xlfn.IFNA(INDEX(Spec_Master_List_tbl[Primary Fuel],MATCH(Registration_Tbl[[#This Row],[Facility_Unit_ARB_ID]],Spec_Master_List_tbl[ARB_ID],0)),"")=0,"",_xlfn.IFNA(INDEX(Spec_Master_List_tbl[Primary Fuel],MATCH(Registration_Tbl[[#This Row],[Facility_Unit_ARB_ID]],Spec_Master_List_tbl[ARB_ID],0)),""))</f>
        <v/>
      </c>
      <c r="E353" s="84" t="str">
        <f>IF(_xlfn.IFNA(INDEX(Spec_Master_List_tbl[Cogen],MATCH(Registration_Tbl[[#This Row],[Facility_Unit_ARB_ID]],Spec_Master_List_tbl[ARB_ID],0)),"")=0,"",_xlfn.IFNA(INDEX(Spec_Master_List_tbl[Cogen],MATCH(Registration_Tbl[[#This Row],[Facility_Unit_ARB_ID]],Spec_Master_List_tbl[ARB_ID],0)),""))</f>
        <v/>
      </c>
      <c r="F353" s="72"/>
      <c r="G353" s="52" t="str">
        <f>IF(_xlfn.IFNA(INDEX(Spec_Master_List_tbl[USEPA_GHG_ID],MATCH(Registration_Tbl[[#This Row],[Facility_Unit_ARB_ID]],Spec_Master_List_tbl[ARB_ID],0)),"")=0,"",_xlfn.IFNA(INDEX(Spec_Master_List_tbl[USEPA_GHG_ID],MATCH(Registration_Tbl[[#This Row],[Facility_Unit_ARB_ID]],Spec_Master_List_tbl[ARB_ID],0)),""))</f>
        <v/>
      </c>
      <c r="H35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53" s="52" t="str">
        <f>IF(_xlfn.IFNA(INDEX(Spec_Master_List_tbl[CEC_RPS_ID],MATCH(Registration_Tbl[[#This Row],[Facility_Unit_ARB_ID]],Spec_Master_List_tbl[ARB_ID],0)),"")=0,"",_xlfn.IFNA(INDEX(Spec_Master_List_tbl[CEC_RPS_ID],MATCH(Registration_Tbl[[#This Row],[Facility_Unit_ARB_ID]],Spec_Master_List_tbl[ARB_ID],0)),""))</f>
        <v/>
      </c>
      <c r="J353" s="83"/>
      <c r="K353" s="56"/>
      <c r="L353" s="57"/>
      <c r="M35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53" s="63"/>
      <c r="O353" s="59"/>
      <c r="P353" s="57"/>
      <c r="Q353" s="57"/>
      <c r="R353" s="58"/>
      <c r="S35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53" s="70"/>
      <c r="U353" s="70"/>
      <c r="V353" s="70"/>
      <c r="W353" s="56"/>
      <c r="X353" s="57"/>
      <c r="Y353" s="57"/>
      <c r="Z353" s="56"/>
      <c r="AA353" s="57"/>
      <c r="AB353" s="56"/>
      <c r="AC353" s="57"/>
    </row>
    <row r="354" spans="1:29" ht="16" thickBot="1" x14ac:dyDescent="0.4">
      <c r="A354" s="50" t="str">
        <f>IF(ISBLANK(Registration_Tbl[[#This Row],[Facility_Unit_Name]]),"",'EPE Information'!$C$9)</f>
        <v/>
      </c>
      <c r="B354" s="51"/>
      <c r="C354" s="71" t="str">
        <f>_xlfn.IFNA(INDEX(Spec_Master_List_tbl[ARB_ID],MATCH(Registration_Tbl[[#This Row],[Facility_Unit_Name]],Spec_Master_List_tbl[Specified_Import_Name],0)),"")</f>
        <v/>
      </c>
      <c r="D354" s="52" t="str">
        <f>IF(_xlfn.IFNA(INDEX(Spec_Master_List_tbl[Primary Fuel],MATCH(Registration_Tbl[[#This Row],[Facility_Unit_ARB_ID]],Spec_Master_List_tbl[ARB_ID],0)),"")=0,"",_xlfn.IFNA(INDEX(Spec_Master_List_tbl[Primary Fuel],MATCH(Registration_Tbl[[#This Row],[Facility_Unit_ARB_ID]],Spec_Master_List_tbl[ARB_ID],0)),""))</f>
        <v/>
      </c>
      <c r="E354" s="84" t="str">
        <f>IF(_xlfn.IFNA(INDEX(Spec_Master_List_tbl[Cogen],MATCH(Registration_Tbl[[#This Row],[Facility_Unit_ARB_ID]],Spec_Master_List_tbl[ARB_ID],0)),"")=0,"",_xlfn.IFNA(INDEX(Spec_Master_List_tbl[Cogen],MATCH(Registration_Tbl[[#This Row],[Facility_Unit_ARB_ID]],Spec_Master_List_tbl[ARB_ID],0)),""))</f>
        <v/>
      </c>
      <c r="F354" s="72"/>
      <c r="G354" s="52" t="str">
        <f>IF(_xlfn.IFNA(INDEX(Spec_Master_List_tbl[USEPA_GHG_ID],MATCH(Registration_Tbl[[#This Row],[Facility_Unit_ARB_ID]],Spec_Master_List_tbl[ARB_ID],0)),"")=0,"",_xlfn.IFNA(INDEX(Spec_Master_List_tbl[USEPA_GHG_ID],MATCH(Registration_Tbl[[#This Row],[Facility_Unit_ARB_ID]],Spec_Master_List_tbl[ARB_ID],0)),""))</f>
        <v/>
      </c>
      <c r="H35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54" s="52" t="str">
        <f>IF(_xlfn.IFNA(INDEX(Spec_Master_List_tbl[CEC_RPS_ID],MATCH(Registration_Tbl[[#This Row],[Facility_Unit_ARB_ID]],Spec_Master_List_tbl[ARB_ID],0)),"")=0,"",_xlfn.IFNA(INDEX(Spec_Master_List_tbl[CEC_RPS_ID],MATCH(Registration_Tbl[[#This Row],[Facility_Unit_ARB_ID]],Spec_Master_List_tbl[ARB_ID],0)),""))</f>
        <v/>
      </c>
      <c r="J354" s="83"/>
      <c r="K354" s="56"/>
      <c r="L354" s="57"/>
      <c r="M35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54" s="63"/>
      <c r="O354" s="59"/>
      <c r="P354" s="57"/>
      <c r="Q354" s="57"/>
      <c r="R354" s="58"/>
      <c r="S35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54" s="70"/>
      <c r="U354" s="70"/>
      <c r="V354" s="70"/>
      <c r="W354" s="56"/>
      <c r="X354" s="57"/>
      <c r="Y354" s="57"/>
      <c r="Z354" s="56"/>
      <c r="AA354" s="57"/>
      <c r="AB354" s="56"/>
      <c r="AC354" s="57"/>
    </row>
    <row r="355" spans="1:29" ht="16" thickBot="1" x14ac:dyDescent="0.4">
      <c r="A355" s="50" t="str">
        <f>IF(ISBLANK(Registration_Tbl[[#This Row],[Facility_Unit_Name]]),"",'EPE Information'!$C$9)</f>
        <v/>
      </c>
      <c r="B355" s="51"/>
      <c r="C355" s="71" t="str">
        <f>_xlfn.IFNA(INDEX(Spec_Master_List_tbl[ARB_ID],MATCH(Registration_Tbl[[#This Row],[Facility_Unit_Name]],Spec_Master_List_tbl[Specified_Import_Name],0)),"")</f>
        <v/>
      </c>
      <c r="D355" s="52" t="str">
        <f>IF(_xlfn.IFNA(INDEX(Spec_Master_List_tbl[Primary Fuel],MATCH(Registration_Tbl[[#This Row],[Facility_Unit_ARB_ID]],Spec_Master_List_tbl[ARB_ID],0)),"")=0,"",_xlfn.IFNA(INDEX(Spec_Master_List_tbl[Primary Fuel],MATCH(Registration_Tbl[[#This Row],[Facility_Unit_ARB_ID]],Spec_Master_List_tbl[ARB_ID],0)),""))</f>
        <v/>
      </c>
      <c r="E355" s="84" t="str">
        <f>IF(_xlfn.IFNA(INDEX(Spec_Master_List_tbl[Cogen],MATCH(Registration_Tbl[[#This Row],[Facility_Unit_ARB_ID]],Spec_Master_List_tbl[ARB_ID],0)),"")=0,"",_xlfn.IFNA(INDEX(Spec_Master_List_tbl[Cogen],MATCH(Registration_Tbl[[#This Row],[Facility_Unit_ARB_ID]],Spec_Master_List_tbl[ARB_ID],0)),""))</f>
        <v/>
      </c>
      <c r="F355" s="72"/>
      <c r="G355" s="52" t="str">
        <f>IF(_xlfn.IFNA(INDEX(Spec_Master_List_tbl[USEPA_GHG_ID],MATCH(Registration_Tbl[[#This Row],[Facility_Unit_ARB_ID]],Spec_Master_List_tbl[ARB_ID],0)),"")=0,"",_xlfn.IFNA(INDEX(Spec_Master_List_tbl[USEPA_GHG_ID],MATCH(Registration_Tbl[[#This Row],[Facility_Unit_ARB_ID]],Spec_Master_List_tbl[ARB_ID],0)),""))</f>
        <v/>
      </c>
      <c r="H35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55" s="52" t="str">
        <f>IF(_xlfn.IFNA(INDEX(Spec_Master_List_tbl[CEC_RPS_ID],MATCH(Registration_Tbl[[#This Row],[Facility_Unit_ARB_ID]],Spec_Master_List_tbl[ARB_ID],0)),"")=0,"",_xlfn.IFNA(INDEX(Spec_Master_List_tbl[CEC_RPS_ID],MATCH(Registration_Tbl[[#This Row],[Facility_Unit_ARB_ID]],Spec_Master_List_tbl[ARB_ID],0)),""))</f>
        <v/>
      </c>
      <c r="J355" s="83"/>
      <c r="K355" s="56"/>
      <c r="L355" s="57"/>
      <c r="M35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55" s="63"/>
      <c r="O355" s="59"/>
      <c r="P355" s="57"/>
      <c r="Q355" s="57"/>
      <c r="R355" s="58"/>
      <c r="S35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55" s="70"/>
      <c r="U355" s="70"/>
      <c r="V355" s="70"/>
      <c r="W355" s="56"/>
      <c r="X355" s="57"/>
      <c r="Y355" s="57"/>
      <c r="Z355" s="56"/>
      <c r="AA355" s="57"/>
      <c r="AB355" s="56"/>
      <c r="AC355" s="57"/>
    </row>
    <row r="356" spans="1:29" ht="16" thickBot="1" x14ac:dyDescent="0.4">
      <c r="A356" s="50" t="str">
        <f>IF(ISBLANK(Registration_Tbl[[#This Row],[Facility_Unit_Name]]),"",'EPE Information'!$C$9)</f>
        <v/>
      </c>
      <c r="B356" s="51"/>
      <c r="C356" s="71" t="str">
        <f>_xlfn.IFNA(INDEX(Spec_Master_List_tbl[ARB_ID],MATCH(Registration_Tbl[[#This Row],[Facility_Unit_Name]],Spec_Master_List_tbl[Specified_Import_Name],0)),"")</f>
        <v/>
      </c>
      <c r="D356" s="52" t="str">
        <f>IF(_xlfn.IFNA(INDEX(Spec_Master_List_tbl[Primary Fuel],MATCH(Registration_Tbl[[#This Row],[Facility_Unit_ARB_ID]],Spec_Master_List_tbl[ARB_ID],0)),"")=0,"",_xlfn.IFNA(INDEX(Spec_Master_List_tbl[Primary Fuel],MATCH(Registration_Tbl[[#This Row],[Facility_Unit_ARB_ID]],Spec_Master_List_tbl[ARB_ID],0)),""))</f>
        <v/>
      </c>
      <c r="E356" s="84" t="str">
        <f>IF(_xlfn.IFNA(INDEX(Spec_Master_List_tbl[Cogen],MATCH(Registration_Tbl[[#This Row],[Facility_Unit_ARB_ID]],Spec_Master_List_tbl[ARB_ID],0)),"")=0,"",_xlfn.IFNA(INDEX(Spec_Master_List_tbl[Cogen],MATCH(Registration_Tbl[[#This Row],[Facility_Unit_ARB_ID]],Spec_Master_List_tbl[ARB_ID],0)),""))</f>
        <v/>
      </c>
      <c r="F356" s="72"/>
      <c r="G356" s="52" t="str">
        <f>IF(_xlfn.IFNA(INDEX(Spec_Master_List_tbl[USEPA_GHG_ID],MATCH(Registration_Tbl[[#This Row],[Facility_Unit_ARB_ID]],Spec_Master_List_tbl[ARB_ID],0)),"")=0,"",_xlfn.IFNA(INDEX(Spec_Master_List_tbl[USEPA_GHG_ID],MATCH(Registration_Tbl[[#This Row],[Facility_Unit_ARB_ID]],Spec_Master_List_tbl[ARB_ID],0)),""))</f>
        <v/>
      </c>
      <c r="H35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56" s="52" t="str">
        <f>IF(_xlfn.IFNA(INDEX(Spec_Master_List_tbl[CEC_RPS_ID],MATCH(Registration_Tbl[[#This Row],[Facility_Unit_ARB_ID]],Spec_Master_List_tbl[ARB_ID],0)),"")=0,"",_xlfn.IFNA(INDEX(Spec_Master_List_tbl[CEC_RPS_ID],MATCH(Registration_Tbl[[#This Row],[Facility_Unit_ARB_ID]],Spec_Master_List_tbl[ARB_ID],0)),""))</f>
        <v/>
      </c>
      <c r="J356" s="83"/>
      <c r="K356" s="56"/>
      <c r="L356" s="57"/>
      <c r="M35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56" s="63"/>
      <c r="O356" s="59"/>
      <c r="P356" s="57"/>
      <c r="Q356" s="57"/>
      <c r="R356" s="58"/>
      <c r="S35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56" s="70"/>
      <c r="U356" s="70"/>
      <c r="V356" s="70"/>
      <c r="W356" s="56"/>
      <c r="X356" s="57"/>
      <c r="Y356" s="57"/>
      <c r="Z356" s="56"/>
      <c r="AA356" s="57"/>
      <c r="AB356" s="56"/>
      <c r="AC356" s="57"/>
    </row>
    <row r="357" spans="1:29" ht="16" thickBot="1" x14ac:dyDescent="0.4">
      <c r="A357" s="50" t="str">
        <f>IF(ISBLANK(Registration_Tbl[[#This Row],[Facility_Unit_Name]]),"",'EPE Information'!$C$9)</f>
        <v/>
      </c>
      <c r="B357" s="51"/>
      <c r="C357" s="71" t="str">
        <f>_xlfn.IFNA(INDEX(Spec_Master_List_tbl[ARB_ID],MATCH(Registration_Tbl[[#This Row],[Facility_Unit_Name]],Spec_Master_List_tbl[Specified_Import_Name],0)),"")</f>
        <v/>
      </c>
      <c r="D357" s="52" t="str">
        <f>IF(_xlfn.IFNA(INDEX(Spec_Master_List_tbl[Primary Fuel],MATCH(Registration_Tbl[[#This Row],[Facility_Unit_ARB_ID]],Spec_Master_List_tbl[ARB_ID],0)),"")=0,"",_xlfn.IFNA(INDEX(Spec_Master_List_tbl[Primary Fuel],MATCH(Registration_Tbl[[#This Row],[Facility_Unit_ARB_ID]],Spec_Master_List_tbl[ARB_ID],0)),""))</f>
        <v/>
      </c>
      <c r="E357" s="84" t="str">
        <f>IF(_xlfn.IFNA(INDEX(Spec_Master_List_tbl[Cogen],MATCH(Registration_Tbl[[#This Row],[Facility_Unit_ARB_ID]],Spec_Master_List_tbl[ARB_ID],0)),"")=0,"",_xlfn.IFNA(INDEX(Spec_Master_List_tbl[Cogen],MATCH(Registration_Tbl[[#This Row],[Facility_Unit_ARB_ID]],Spec_Master_List_tbl[ARB_ID],0)),""))</f>
        <v/>
      </c>
      <c r="F357" s="72"/>
      <c r="G357" s="52" t="str">
        <f>IF(_xlfn.IFNA(INDEX(Spec_Master_List_tbl[USEPA_GHG_ID],MATCH(Registration_Tbl[[#This Row],[Facility_Unit_ARB_ID]],Spec_Master_List_tbl[ARB_ID],0)),"")=0,"",_xlfn.IFNA(INDEX(Spec_Master_List_tbl[USEPA_GHG_ID],MATCH(Registration_Tbl[[#This Row],[Facility_Unit_ARB_ID]],Spec_Master_List_tbl[ARB_ID],0)),""))</f>
        <v/>
      </c>
      <c r="H35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57" s="52" t="str">
        <f>IF(_xlfn.IFNA(INDEX(Spec_Master_List_tbl[CEC_RPS_ID],MATCH(Registration_Tbl[[#This Row],[Facility_Unit_ARB_ID]],Spec_Master_List_tbl[ARB_ID],0)),"")=0,"",_xlfn.IFNA(INDEX(Spec_Master_List_tbl[CEC_RPS_ID],MATCH(Registration_Tbl[[#This Row],[Facility_Unit_ARB_ID]],Spec_Master_List_tbl[ARB_ID],0)),""))</f>
        <v/>
      </c>
      <c r="J357" s="83"/>
      <c r="K357" s="56"/>
      <c r="L357" s="57"/>
      <c r="M35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57" s="63"/>
      <c r="O357" s="59"/>
      <c r="P357" s="57"/>
      <c r="Q357" s="57"/>
      <c r="R357" s="58"/>
      <c r="S35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57" s="70"/>
      <c r="U357" s="70"/>
      <c r="V357" s="70"/>
      <c r="W357" s="56"/>
      <c r="X357" s="57"/>
      <c r="Y357" s="57"/>
      <c r="Z357" s="56"/>
      <c r="AA357" s="57"/>
      <c r="AB357" s="56"/>
      <c r="AC357" s="57"/>
    </row>
    <row r="358" spans="1:29" ht="16" thickBot="1" x14ac:dyDescent="0.4">
      <c r="A358" s="50" t="str">
        <f>IF(ISBLANK(Registration_Tbl[[#This Row],[Facility_Unit_Name]]),"",'EPE Information'!$C$9)</f>
        <v/>
      </c>
      <c r="B358" s="51"/>
      <c r="C358" s="71" t="str">
        <f>_xlfn.IFNA(INDEX(Spec_Master_List_tbl[ARB_ID],MATCH(Registration_Tbl[[#This Row],[Facility_Unit_Name]],Spec_Master_List_tbl[Specified_Import_Name],0)),"")</f>
        <v/>
      </c>
      <c r="D358" s="52" t="str">
        <f>IF(_xlfn.IFNA(INDEX(Spec_Master_List_tbl[Primary Fuel],MATCH(Registration_Tbl[[#This Row],[Facility_Unit_ARB_ID]],Spec_Master_List_tbl[ARB_ID],0)),"")=0,"",_xlfn.IFNA(INDEX(Spec_Master_List_tbl[Primary Fuel],MATCH(Registration_Tbl[[#This Row],[Facility_Unit_ARB_ID]],Spec_Master_List_tbl[ARB_ID],0)),""))</f>
        <v/>
      </c>
      <c r="E358" s="84" t="str">
        <f>IF(_xlfn.IFNA(INDEX(Spec_Master_List_tbl[Cogen],MATCH(Registration_Tbl[[#This Row],[Facility_Unit_ARB_ID]],Spec_Master_List_tbl[ARB_ID],0)),"")=0,"",_xlfn.IFNA(INDEX(Spec_Master_List_tbl[Cogen],MATCH(Registration_Tbl[[#This Row],[Facility_Unit_ARB_ID]],Spec_Master_List_tbl[ARB_ID],0)),""))</f>
        <v/>
      </c>
      <c r="F358" s="72"/>
      <c r="G358" s="52" t="str">
        <f>IF(_xlfn.IFNA(INDEX(Spec_Master_List_tbl[USEPA_GHG_ID],MATCH(Registration_Tbl[[#This Row],[Facility_Unit_ARB_ID]],Spec_Master_List_tbl[ARB_ID],0)),"")=0,"",_xlfn.IFNA(INDEX(Spec_Master_List_tbl[USEPA_GHG_ID],MATCH(Registration_Tbl[[#This Row],[Facility_Unit_ARB_ID]],Spec_Master_List_tbl[ARB_ID],0)),""))</f>
        <v/>
      </c>
      <c r="H35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58" s="52" t="str">
        <f>IF(_xlfn.IFNA(INDEX(Spec_Master_List_tbl[CEC_RPS_ID],MATCH(Registration_Tbl[[#This Row],[Facility_Unit_ARB_ID]],Spec_Master_List_tbl[ARB_ID],0)),"")=0,"",_xlfn.IFNA(INDEX(Spec_Master_List_tbl[CEC_RPS_ID],MATCH(Registration_Tbl[[#This Row],[Facility_Unit_ARB_ID]],Spec_Master_List_tbl[ARB_ID],0)),""))</f>
        <v/>
      </c>
      <c r="J358" s="83"/>
      <c r="K358" s="56"/>
      <c r="L358" s="57"/>
      <c r="M35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58" s="63"/>
      <c r="O358" s="59"/>
      <c r="P358" s="57"/>
      <c r="Q358" s="57"/>
      <c r="R358" s="58"/>
      <c r="S35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58" s="70"/>
      <c r="U358" s="70"/>
      <c r="V358" s="70"/>
      <c r="W358" s="56"/>
      <c r="X358" s="57"/>
      <c r="Y358" s="57"/>
      <c r="Z358" s="56"/>
      <c r="AA358" s="57"/>
      <c r="AB358" s="56"/>
      <c r="AC358" s="57"/>
    </row>
    <row r="359" spans="1:29" ht="16" thickBot="1" x14ac:dyDescent="0.4">
      <c r="A359" s="50" t="str">
        <f>IF(ISBLANK(Registration_Tbl[[#This Row],[Facility_Unit_Name]]),"",'EPE Information'!$C$9)</f>
        <v/>
      </c>
      <c r="B359" s="51"/>
      <c r="C359" s="71" t="str">
        <f>_xlfn.IFNA(INDEX(Spec_Master_List_tbl[ARB_ID],MATCH(Registration_Tbl[[#This Row],[Facility_Unit_Name]],Spec_Master_List_tbl[Specified_Import_Name],0)),"")</f>
        <v/>
      </c>
      <c r="D359" s="52" t="str">
        <f>IF(_xlfn.IFNA(INDEX(Spec_Master_List_tbl[Primary Fuel],MATCH(Registration_Tbl[[#This Row],[Facility_Unit_ARB_ID]],Spec_Master_List_tbl[ARB_ID],0)),"")=0,"",_xlfn.IFNA(INDEX(Spec_Master_List_tbl[Primary Fuel],MATCH(Registration_Tbl[[#This Row],[Facility_Unit_ARB_ID]],Spec_Master_List_tbl[ARB_ID],0)),""))</f>
        <v/>
      </c>
      <c r="E359" s="84" t="str">
        <f>IF(_xlfn.IFNA(INDEX(Spec_Master_List_tbl[Cogen],MATCH(Registration_Tbl[[#This Row],[Facility_Unit_ARB_ID]],Spec_Master_List_tbl[ARB_ID],0)),"")=0,"",_xlfn.IFNA(INDEX(Spec_Master_List_tbl[Cogen],MATCH(Registration_Tbl[[#This Row],[Facility_Unit_ARB_ID]],Spec_Master_List_tbl[ARB_ID],0)),""))</f>
        <v/>
      </c>
      <c r="F359" s="72"/>
      <c r="G359" s="52" t="str">
        <f>IF(_xlfn.IFNA(INDEX(Spec_Master_List_tbl[USEPA_GHG_ID],MATCH(Registration_Tbl[[#This Row],[Facility_Unit_ARB_ID]],Spec_Master_List_tbl[ARB_ID],0)),"")=0,"",_xlfn.IFNA(INDEX(Spec_Master_List_tbl[USEPA_GHG_ID],MATCH(Registration_Tbl[[#This Row],[Facility_Unit_ARB_ID]],Spec_Master_List_tbl[ARB_ID],0)),""))</f>
        <v/>
      </c>
      <c r="H35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59" s="52" t="str">
        <f>IF(_xlfn.IFNA(INDEX(Spec_Master_List_tbl[CEC_RPS_ID],MATCH(Registration_Tbl[[#This Row],[Facility_Unit_ARB_ID]],Spec_Master_List_tbl[ARB_ID],0)),"")=0,"",_xlfn.IFNA(INDEX(Spec_Master_List_tbl[CEC_RPS_ID],MATCH(Registration_Tbl[[#This Row],[Facility_Unit_ARB_ID]],Spec_Master_List_tbl[ARB_ID],0)),""))</f>
        <v/>
      </c>
      <c r="J359" s="83"/>
      <c r="K359" s="56"/>
      <c r="L359" s="57"/>
      <c r="M35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59" s="63"/>
      <c r="O359" s="59"/>
      <c r="P359" s="57"/>
      <c r="Q359" s="57"/>
      <c r="R359" s="58"/>
      <c r="S35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59" s="70"/>
      <c r="U359" s="70"/>
      <c r="V359" s="70"/>
      <c r="W359" s="56"/>
      <c r="X359" s="57"/>
      <c r="Y359" s="57"/>
      <c r="Z359" s="56"/>
      <c r="AA359" s="57"/>
      <c r="AB359" s="56"/>
      <c r="AC359" s="57"/>
    </row>
    <row r="360" spans="1:29" ht="16" thickBot="1" x14ac:dyDescent="0.4">
      <c r="A360" s="50" t="str">
        <f>IF(ISBLANK(Registration_Tbl[[#This Row],[Facility_Unit_Name]]),"",'EPE Information'!$C$9)</f>
        <v/>
      </c>
      <c r="B360" s="51"/>
      <c r="C360" s="71" t="str">
        <f>_xlfn.IFNA(INDEX(Spec_Master_List_tbl[ARB_ID],MATCH(Registration_Tbl[[#This Row],[Facility_Unit_Name]],Spec_Master_List_tbl[Specified_Import_Name],0)),"")</f>
        <v/>
      </c>
      <c r="D360" s="52" t="str">
        <f>IF(_xlfn.IFNA(INDEX(Spec_Master_List_tbl[Primary Fuel],MATCH(Registration_Tbl[[#This Row],[Facility_Unit_ARB_ID]],Spec_Master_List_tbl[ARB_ID],0)),"")=0,"",_xlfn.IFNA(INDEX(Spec_Master_List_tbl[Primary Fuel],MATCH(Registration_Tbl[[#This Row],[Facility_Unit_ARB_ID]],Spec_Master_List_tbl[ARB_ID],0)),""))</f>
        <v/>
      </c>
      <c r="E360" s="84" t="str">
        <f>IF(_xlfn.IFNA(INDEX(Spec_Master_List_tbl[Cogen],MATCH(Registration_Tbl[[#This Row],[Facility_Unit_ARB_ID]],Spec_Master_List_tbl[ARB_ID],0)),"")=0,"",_xlfn.IFNA(INDEX(Spec_Master_List_tbl[Cogen],MATCH(Registration_Tbl[[#This Row],[Facility_Unit_ARB_ID]],Spec_Master_List_tbl[ARB_ID],0)),""))</f>
        <v/>
      </c>
      <c r="F360" s="72"/>
      <c r="G360" s="52" t="str">
        <f>IF(_xlfn.IFNA(INDEX(Spec_Master_List_tbl[USEPA_GHG_ID],MATCH(Registration_Tbl[[#This Row],[Facility_Unit_ARB_ID]],Spec_Master_List_tbl[ARB_ID],0)),"")=0,"",_xlfn.IFNA(INDEX(Spec_Master_List_tbl[USEPA_GHG_ID],MATCH(Registration_Tbl[[#This Row],[Facility_Unit_ARB_ID]],Spec_Master_List_tbl[ARB_ID],0)),""))</f>
        <v/>
      </c>
      <c r="H36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60" s="52" t="str">
        <f>IF(_xlfn.IFNA(INDEX(Spec_Master_List_tbl[CEC_RPS_ID],MATCH(Registration_Tbl[[#This Row],[Facility_Unit_ARB_ID]],Spec_Master_List_tbl[ARB_ID],0)),"")=0,"",_xlfn.IFNA(INDEX(Spec_Master_List_tbl[CEC_RPS_ID],MATCH(Registration_Tbl[[#This Row],[Facility_Unit_ARB_ID]],Spec_Master_List_tbl[ARB_ID],0)),""))</f>
        <v/>
      </c>
      <c r="J360" s="83"/>
      <c r="K360" s="56"/>
      <c r="L360" s="57"/>
      <c r="M36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60" s="63"/>
      <c r="O360" s="59"/>
      <c r="P360" s="57"/>
      <c r="Q360" s="57"/>
      <c r="R360" s="58"/>
      <c r="S36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60" s="70"/>
      <c r="U360" s="70"/>
      <c r="V360" s="70"/>
      <c r="W360" s="56"/>
      <c r="X360" s="57"/>
      <c r="Y360" s="57"/>
      <c r="Z360" s="56"/>
      <c r="AA360" s="57"/>
      <c r="AB360" s="56"/>
      <c r="AC360" s="57"/>
    </row>
    <row r="361" spans="1:29" ht="16" thickBot="1" x14ac:dyDescent="0.4">
      <c r="A361" s="50" t="str">
        <f>IF(ISBLANK(Registration_Tbl[[#This Row],[Facility_Unit_Name]]),"",'EPE Information'!$C$9)</f>
        <v/>
      </c>
      <c r="B361" s="51"/>
      <c r="C361" s="71" t="str">
        <f>_xlfn.IFNA(INDEX(Spec_Master_List_tbl[ARB_ID],MATCH(Registration_Tbl[[#This Row],[Facility_Unit_Name]],Spec_Master_List_tbl[Specified_Import_Name],0)),"")</f>
        <v/>
      </c>
      <c r="D361" s="52" t="str">
        <f>IF(_xlfn.IFNA(INDEX(Spec_Master_List_tbl[Primary Fuel],MATCH(Registration_Tbl[[#This Row],[Facility_Unit_ARB_ID]],Spec_Master_List_tbl[ARB_ID],0)),"")=0,"",_xlfn.IFNA(INDEX(Spec_Master_List_tbl[Primary Fuel],MATCH(Registration_Tbl[[#This Row],[Facility_Unit_ARB_ID]],Spec_Master_List_tbl[ARB_ID],0)),""))</f>
        <v/>
      </c>
      <c r="E361" s="84" t="str">
        <f>IF(_xlfn.IFNA(INDEX(Spec_Master_List_tbl[Cogen],MATCH(Registration_Tbl[[#This Row],[Facility_Unit_ARB_ID]],Spec_Master_List_tbl[ARB_ID],0)),"")=0,"",_xlfn.IFNA(INDEX(Spec_Master_List_tbl[Cogen],MATCH(Registration_Tbl[[#This Row],[Facility_Unit_ARB_ID]],Spec_Master_List_tbl[ARB_ID],0)),""))</f>
        <v/>
      </c>
      <c r="F361" s="72"/>
      <c r="G361" s="52" t="str">
        <f>IF(_xlfn.IFNA(INDEX(Spec_Master_List_tbl[USEPA_GHG_ID],MATCH(Registration_Tbl[[#This Row],[Facility_Unit_ARB_ID]],Spec_Master_List_tbl[ARB_ID],0)),"")=0,"",_xlfn.IFNA(INDEX(Spec_Master_List_tbl[USEPA_GHG_ID],MATCH(Registration_Tbl[[#This Row],[Facility_Unit_ARB_ID]],Spec_Master_List_tbl[ARB_ID],0)),""))</f>
        <v/>
      </c>
      <c r="H36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61" s="52" t="str">
        <f>IF(_xlfn.IFNA(INDEX(Spec_Master_List_tbl[CEC_RPS_ID],MATCH(Registration_Tbl[[#This Row],[Facility_Unit_ARB_ID]],Spec_Master_List_tbl[ARB_ID],0)),"")=0,"",_xlfn.IFNA(INDEX(Spec_Master_List_tbl[CEC_RPS_ID],MATCH(Registration_Tbl[[#This Row],[Facility_Unit_ARB_ID]],Spec_Master_List_tbl[ARB_ID],0)),""))</f>
        <v/>
      </c>
      <c r="J361" s="83"/>
      <c r="K361" s="56"/>
      <c r="L361" s="57"/>
      <c r="M36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61" s="63"/>
      <c r="O361" s="59"/>
      <c r="P361" s="57"/>
      <c r="Q361" s="57"/>
      <c r="R361" s="58"/>
      <c r="S36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61" s="70"/>
      <c r="U361" s="70"/>
      <c r="V361" s="70"/>
      <c r="W361" s="56"/>
      <c r="X361" s="57"/>
      <c r="Y361" s="57"/>
      <c r="Z361" s="56"/>
      <c r="AA361" s="57"/>
      <c r="AB361" s="56"/>
      <c r="AC361" s="57"/>
    </row>
    <row r="362" spans="1:29" ht="16" thickBot="1" x14ac:dyDescent="0.4">
      <c r="A362" s="50" t="str">
        <f>IF(ISBLANK(Registration_Tbl[[#This Row],[Facility_Unit_Name]]),"",'EPE Information'!$C$9)</f>
        <v/>
      </c>
      <c r="B362" s="51"/>
      <c r="C362" s="71" t="str">
        <f>_xlfn.IFNA(INDEX(Spec_Master_List_tbl[ARB_ID],MATCH(Registration_Tbl[[#This Row],[Facility_Unit_Name]],Spec_Master_List_tbl[Specified_Import_Name],0)),"")</f>
        <v/>
      </c>
      <c r="D362" s="52" t="str">
        <f>IF(_xlfn.IFNA(INDEX(Spec_Master_List_tbl[Primary Fuel],MATCH(Registration_Tbl[[#This Row],[Facility_Unit_ARB_ID]],Spec_Master_List_tbl[ARB_ID],0)),"")=0,"",_xlfn.IFNA(INDEX(Spec_Master_List_tbl[Primary Fuel],MATCH(Registration_Tbl[[#This Row],[Facility_Unit_ARB_ID]],Spec_Master_List_tbl[ARB_ID],0)),""))</f>
        <v/>
      </c>
      <c r="E362" s="84" t="str">
        <f>IF(_xlfn.IFNA(INDEX(Spec_Master_List_tbl[Cogen],MATCH(Registration_Tbl[[#This Row],[Facility_Unit_ARB_ID]],Spec_Master_List_tbl[ARB_ID],0)),"")=0,"",_xlfn.IFNA(INDEX(Spec_Master_List_tbl[Cogen],MATCH(Registration_Tbl[[#This Row],[Facility_Unit_ARB_ID]],Spec_Master_List_tbl[ARB_ID],0)),""))</f>
        <v/>
      </c>
      <c r="F362" s="72"/>
      <c r="G362" s="52" t="str">
        <f>IF(_xlfn.IFNA(INDEX(Spec_Master_List_tbl[USEPA_GHG_ID],MATCH(Registration_Tbl[[#This Row],[Facility_Unit_ARB_ID]],Spec_Master_List_tbl[ARB_ID],0)),"")=0,"",_xlfn.IFNA(INDEX(Spec_Master_List_tbl[USEPA_GHG_ID],MATCH(Registration_Tbl[[#This Row],[Facility_Unit_ARB_ID]],Spec_Master_List_tbl[ARB_ID],0)),""))</f>
        <v/>
      </c>
      <c r="H36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62" s="52" t="str">
        <f>IF(_xlfn.IFNA(INDEX(Spec_Master_List_tbl[CEC_RPS_ID],MATCH(Registration_Tbl[[#This Row],[Facility_Unit_ARB_ID]],Spec_Master_List_tbl[ARB_ID],0)),"")=0,"",_xlfn.IFNA(INDEX(Spec_Master_List_tbl[CEC_RPS_ID],MATCH(Registration_Tbl[[#This Row],[Facility_Unit_ARB_ID]],Spec_Master_List_tbl[ARB_ID],0)),""))</f>
        <v/>
      </c>
      <c r="J362" s="83"/>
      <c r="K362" s="56"/>
      <c r="L362" s="57"/>
      <c r="M36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62" s="63"/>
      <c r="O362" s="59"/>
      <c r="P362" s="57"/>
      <c r="Q362" s="57"/>
      <c r="R362" s="58"/>
      <c r="S36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62" s="70"/>
      <c r="U362" s="70"/>
      <c r="V362" s="70"/>
      <c r="W362" s="56"/>
      <c r="X362" s="57"/>
      <c r="Y362" s="57"/>
      <c r="Z362" s="56"/>
      <c r="AA362" s="57"/>
      <c r="AB362" s="56"/>
      <c r="AC362" s="57"/>
    </row>
    <row r="363" spans="1:29" ht="16" thickBot="1" x14ac:dyDescent="0.4">
      <c r="A363" s="50" t="str">
        <f>IF(ISBLANK(Registration_Tbl[[#This Row],[Facility_Unit_Name]]),"",'EPE Information'!$C$9)</f>
        <v/>
      </c>
      <c r="B363" s="51"/>
      <c r="C363" s="71" t="str">
        <f>_xlfn.IFNA(INDEX(Spec_Master_List_tbl[ARB_ID],MATCH(Registration_Tbl[[#This Row],[Facility_Unit_Name]],Spec_Master_List_tbl[Specified_Import_Name],0)),"")</f>
        <v/>
      </c>
      <c r="D363" s="52" t="str">
        <f>IF(_xlfn.IFNA(INDEX(Spec_Master_List_tbl[Primary Fuel],MATCH(Registration_Tbl[[#This Row],[Facility_Unit_ARB_ID]],Spec_Master_List_tbl[ARB_ID],0)),"")=0,"",_xlfn.IFNA(INDEX(Spec_Master_List_tbl[Primary Fuel],MATCH(Registration_Tbl[[#This Row],[Facility_Unit_ARB_ID]],Spec_Master_List_tbl[ARB_ID],0)),""))</f>
        <v/>
      </c>
      <c r="E363" s="84" t="str">
        <f>IF(_xlfn.IFNA(INDEX(Spec_Master_List_tbl[Cogen],MATCH(Registration_Tbl[[#This Row],[Facility_Unit_ARB_ID]],Spec_Master_List_tbl[ARB_ID],0)),"")=0,"",_xlfn.IFNA(INDEX(Spec_Master_List_tbl[Cogen],MATCH(Registration_Tbl[[#This Row],[Facility_Unit_ARB_ID]],Spec_Master_List_tbl[ARB_ID],0)),""))</f>
        <v/>
      </c>
      <c r="F363" s="72"/>
      <c r="G363" s="52" t="str">
        <f>IF(_xlfn.IFNA(INDEX(Spec_Master_List_tbl[USEPA_GHG_ID],MATCH(Registration_Tbl[[#This Row],[Facility_Unit_ARB_ID]],Spec_Master_List_tbl[ARB_ID],0)),"")=0,"",_xlfn.IFNA(INDEX(Spec_Master_List_tbl[USEPA_GHG_ID],MATCH(Registration_Tbl[[#This Row],[Facility_Unit_ARB_ID]],Spec_Master_List_tbl[ARB_ID],0)),""))</f>
        <v/>
      </c>
      <c r="H36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63" s="52" t="str">
        <f>IF(_xlfn.IFNA(INDEX(Spec_Master_List_tbl[CEC_RPS_ID],MATCH(Registration_Tbl[[#This Row],[Facility_Unit_ARB_ID]],Spec_Master_List_tbl[ARB_ID],0)),"")=0,"",_xlfn.IFNA(INDEX(Spec_Master_List_tbl[CEC_RPS_ID],MATCH(Registration_Tbl[[#This Row],[Facility_Unit_ARB_ID]],Spec_Master_List_tbl[ARB_ID],0)),""))</f>
        <v/>
      </c>
      <c r="J363" s="83"/>
      <c r="K363" s="56"/>
      <c r="L363" s="57"/>
      <c r="M36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63" s="63"/>
      <c r="O363" s="59"/>
      <c r="P363" s="57"/>
      <c r="Q363" s="57"/>
      <c r="R363" s="58"/>
      <c r="S36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63" s="70"/>
      <c r="U363" s="70"/>
      <c r="V363" s="70"/>
      <c r="W363" s="56"/>
      <c r="X363" s="57"/>
      <c r="Y363" s="57"/>
      <c r="Z363" s="56"/>
      <c r="AA363" s="57"/>
      <c r="AB363" s="56"/>
      <c r="AC363" s="57"/>
    </row>
    <row r="364" spans="1:29" ht="16" thickBot="1" x14ac:dyDescent="0.4">
      <c r="A364" s="50" t="str">
        <f>IF(ISBLANK(Registration_Tbl[[#This Row],[Facility_Unit_Name]]),"",'EPE Information'!$C$9)</f>
        <v/>
      </c>
      <c r="B364" s="51"/>
      <c r="C364" s="71" t="str">
        <f>_xlfn.IFNA(INDEX(Spec_Master_List_tbl[ARB_ID],MATCH(Registration_Tbl[[#This Row],[Facility_Unit_Name]],Spec_Master_List_tbl[Specified_Import_Name],0)),"")</f>
        <v/>
      </c>
      <c r="D364" s="52" t="str">
        <f>IF(_xlfn.IFNA(INDEX(Spec_Master_List_tbl[Primary Fuel],MATCH(Registration_Tbl[[#This Row],[Facility_Unit_ARB_ID]],Spec_Master_List_tbl[ARB_ID],0)),"")=0,"",_xlfn.IFNA(INDEX(Spec_Master_List_tbl[Primary Fuel],MATCH(Registration_Tbl[[#This Row],[Facility_Unit_ARB_ID]],Spec_Master_List_tbl[ARB_ID],0)),""))</f>
        <v/>
      </c>
      <c r="E364" s="84" t="str">
        <f>IF(_xlfn.IFNA(INDEX(Spec_Master_List_tbl[Cogen],MATCH(Registration_Tbl[[#This Row],[Facility_Unit_ARB_ID]],Spec_Master_List_tbl[ARB_ID],0)),"")=0,"",_xlfn.IFNA(INDEX(Spec_Master_List_tbl[Cogen],MATCH(Registration_Tbl[[#This Row],[Facility_Unit_ARB_ID]],Spec_Master_List_tbl[ARB_ID],0)),""))</f>
        <v/>
      </c>
      <c r="F364" s="72"/>
      <c r="G364" s="52" t="str">
        <f>IF(_xlfn.IFNA(INDEX(Spec_Master_List_tbl[USEPA_GHG_ID],MATCH(Registration_Tbl[[#This Row],[Facility_Unit_ARB_ID]],Spec_Master_List_tbl[ARB_ID],0)),"")=0,"",_xlfn.IFNA(INDEX(Spec_Master_List_tbl[USEPA_GHG_ID],MATCH(Registration_Tbl[[#This Row],[Facility_Unit_ARB_ID]],Spec_Master_List_tbl[ARB_ID],0)),""))</f>
        <v/>
      </c>
      <c r="H36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64" s="52" t="str">
        <f>IF(_xlfn.IFNA(INDEX(Spec_Master_List_tbl[CEC_RPS_ID],MATCH(Registration_Tbl[[#This Row],[Facility_Unit_ARB_ID]],Spec_Master_List_tbl[ARB_ID],0)),"")=0,"",_xlfn.IFNA(INDEX(Spec_Master_List_tbl[CEC_RPS_ID],MATCH(Registration_Tbl[[#This Row],[Facility_Unit_ARB_ID]],Spec_Master_List_tbl[ARB_ID],0)),""))</f>
        <v/>
      </c>
      <c r="J364" s="83"/>
      <c r="K364" s="56"/>
      <c r="L364" s="57"/>
      <c r="M36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64" s="63"/>
      <c r="O364" s="59"/>
      <c r="P364" s="57"/>
      <c r="Q364" s="57"/>
      <c r="R364" s="58"/>
      <c r="S36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64" s="70"/>
      <c r="U364" s="70"/>
      <c r="V364" s="70"/>
      <c r="W364" s="56"/>
      <c r="X364" s="57"/>
      <c r="Y364" s="57"/>
      <c r="Z364" s="56"/>
      <c r="AA364" s="57"/>
      <c r="AB364" s="56"/>
      <c r="AC364" s="57"/>
    </row>
    <row r="365" spans="1:29" ht="16" thickBot="1" x14ac:dyDescent="0.4">
      <c r="A365" s="50" t="str">
        <f>IF(ISBLANK(Registration_Tbl[[#This Row],[Facility_Unit_Name]]),"",'EPE Information'!$C$9)</f>
        <v/>
      </c>
      <c r="B365" s="51"/>
      <c r="C365" s="71" t="str">
        <f>_xlfn.IFNA(INDEX(Spec_Master_List_tbl[ARB_ID],MATCH(Registration_Tbl[[#This Row],[Facility_Unit_Name]],Spec_Master_List_tbl[Specified_Import_Name],0)),"")</f>
        <v/>
      </c>
      <c r="D365" s="52" t="str">
        <f>IF(_xlfn.IFNA(INDEX(Spec_Master_List_tbl[Primary Fuel],MATCH(Registration_Tbl[[#This Row],[Facility_Unit_ARB_ID]],Spec_Master_List_tbl[ARB_ID],0)),"")=0,"",_xlfn.IFNA(INDEX(Spec_Master_List_tbl[Primary Fuel],MATCH(Registration_Tbl[[#This Row],[Facility_Unit_ARB_ID]],Spec_Master_List_tbl[ARB_ID],0)),""))</f>
        <v/>
      </c>
      <c r="E365" s="84" t="str">
        <f>IF(_xlfn.IFNA(INDEX(Spec_Master_List_tbl[Cogen],MATCH(Registration_Tbl[[#This Row],[Facility_Unit_ARB_ID]],Spec_Master_List_tbl[ARB_ID],0)),"")=0,"",_xlfn.IFNA(INDEX(Spec_Master_List_tbl[Cogen],MATCH(Registration_Tbl[[#This Row],[Facility_Unit_ARB_ID]],Spec_Master_List_tbl[ARB_ID],0)),""))</f>
        <v/>
      </c>
      <c r="F365" s="72"/>
      <c r="G365" s="52" t="str">
        <f>IF(_xlfn.IFNA(INDEX(Spec_Master_List_tbl[USEPA_GHG_ID],MATCH(Registration_Tbl[[#This Row],[Facility_Unit_ARB_ID]],Spec_Master_List_tbl[ARB_ID],0)),"")=0,"",_xlfn.IFNA(INDEX(Spec_Master_List_tbl[USEPA_GHG_ID],MATCH(Registration_Tbl[[#This Row],[Facility_Unit_ARB_ID]],Spec_Master_List_tbl[ARB_ID],0)),""))</f>
        <v/>
      </c>
      <c r="H36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65" s="52" t="str">
        <f>IF(_xlfn.IFNA(INDEX(Spec_Master_List_tbl[CEC_RPS_ID],MATCH(Registration_Tbl[[#This Row],[Facility_Unit_ARB_ID]],Spec_Master_List_tbl[ARB_ID],0)),"")=0,"",_xlfn.IFNA(INDEX(Spec_Master_List_tbl[CEC_RPS_ID],MATCH(Registration_Tbl[[#This Row],[Facility_Unit_ARB_ID]],Spec_Master_List_tbl[ARB_ID],0)),""))</f>
        <v/>
      </c>
      <c r="J365" s="83"/>
      <c r="K365" s="56"/>
      <c r="L365" s="57"/>
      <c r="M36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65" s="63"/>
      <c r="O365" s="59"/>
      <c r="P365" s="57"/>
      <c r="Q365" s="57"/>
      <c r="R365" s="58"/>
      <c r="S36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65" s="70"/>
      <c r="U365" s="70"/>
      <c r="V365" s="70"/>
      <c r="W365" s="56"/>
      <c r="X365" s="57"/>
      <c r="Y365" s="57"/>
      <c r="Z365" s="56"/>
      <c r="AA365" s="57"/>
      <c r="AB365" s="56"/>
      <c r="AC365" s="57"/>
    </row>
    <row r="366" spans="1:29" ht="16" thickBot="1" x14ac:dyDescent="0.4">
      <c r="A366" s="50" t="str">
        <f>IF(ISBLANK(Registration_Tbl[[#This Row],[Facility_Unit_Name]]),"",'EPE Information'!$C$9)</f>
        <v/>
      </c>
      <c r="B366" s="51"/>
      <c r="C366" s="71" t="str">
        <f>_xlfn.IFNA(INDEX(Spec_Master_List_tbl[ARB_ID],MATCH(Registration_Tbl[[#This Row],[Facility_Unit_Name]],Spec_Master_List_tbl[Specified_Import_Name],0)),"")</f>
        <v/>
      </c>
      <c r="D366" s="52" t="str">
        <f>IF(_xlfn.IFNA(INDEX(Spec_Master_List_tbl[Primary Fuel],MATCH(Registration_Tbl[[#This Row],[Facility_Unit_ARB_ID]],Spec_Master_List_tbl[ARB_ID],0)),"")=0,"",_xlfn.IFNA(INDEX(Spec_Master_List_tbl[Primary Fuel],MATCH(Registration_Tbl[[#This Row],[Facility_Unit_ARB_ID]],Spec_Master_List_tbl[ARB_ID],0)),""))</f>
        <v/>
      </c>
      <c r="E366" s="84" t="str">
        <f>IF(_xlfn.IFNA(INDEX(Spec_Master_List_tbl[Cogen],MATCH(Registration_Tbl[[#This Row],[Facility_Unit_ARB_ID]],Spec_Master_List_tbl[ARB_ID],0)),"")=0,"",_xlfn.IFNA(INDEX(Spec_Master_List_tbl[Cogen],MATCH(Registration_Tbl[[#This Row],[Facility_Unit_ARB_ID]],Spec_Master_List_tbl[ARB_ID],0)),""))</f>
        <v/>
      </c>
      <c r="F366" s="72"/>
      <c r="G366" s="52" t="str">
        <f>IF(_xlfn.IFNA(INDEX(Spec_Master_List_tbl[USEPA_GHG_ID],MATCH(Registration_Tbl[[#This Row],[Facility_Unit_ARB_ID]],Spec_Master_List_tbl[ARB_ID],0)),"")=0,"",_xlfn.IFNA(INDEX(Spec_Master_List_tbl[USEPA_GHG_ID],MATCH(Registration_Tbl[[#This Row],[Facility_Unit_ARB_ID]],Spec_Master_List_tbl[ARB_ID],0)),""))</f>
        <v/>
      </c>
      <c r="H36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66" s="52" t="str">
        <f>IF(_xlfn.IFNA(INDEX(Spec_Master_List_tbl[CEC_RPS_ID],MATCH(Registration_Tbl[[#This Row],[Facility_Unit_ARB_ID]],Spec_Master_List_tbl[ARB_ID],0)),"")=0,"",_xlfn.IFNA(INDEX(Spec_Master_List_tbl[CEC_RPS_ID],MATCH(Registration_Tbl[[#This Row],[Facility_Unit_ARB_ID]],Spec_Master_List_tbl[ARB_ID],0)),""))</f>
        <v/>
      </c>
      <c r="J366" s="83"/>
      <c r="K366" s="56"/>
      <c r="L366" s="57"/>
      <c r="M36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66" s="63"/>
      <c r="O366" s="59"/>
      <c r="P366" s="57"/>
      <c r="Q366" s="57"/>
      <c r="R366" s="58"/>
      <c r="S36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66" s="70"/>
      <c r="U366" s="70"/>
      <c r="V366" s="70"/>
      <c r="W366" s="56"/>
      <c r="X366" s="57"/>
      <c r="Y366" s="57"/>
      <c r="Z366" s="56"/>
      <c r="AA366" s="57"/>
      <c r="AB366" s="56"/>
      <c r="AC366" s="57"/>
    </row>
    <row r="367" spans="1:29" ht="16" thickBot="1" x14ac:dyDescent="0.4">
      <c r="A367" s="50" t="str">
        <f>IF(ISBLANK(Registration_Tbl[[#This Row],[Facility_Unit_Name]]),"",'EPE Information'!$C$9)</f>
        <v/>
      </c>
      <c r="B367" s="51"/>
      <c r="C367" s="71" t="str">
        <f>_xlfn.IFNA(INDEX(Spec_Master_List_tbl[ARB_ID],MATCH(Registration_Tbl[[#This Row],[Facility_Unit_Name]],Spec_Master_List_tbl[Specified_Import_Name],0)),"")</f>
        <v/>
      </c>
      <c r="D367" s="52" t="str">
        <f>IF(_xlfn.IFNA(INDEX(Spec_Master_List_tbl[Primary Fuel],MATCH(Registration_Tbl[[#This Row],[Facility_Unit_ARB_ID]],Spec_Master_List_tbl[ARB_ID],0)),"")=0,"",_xlfn.IFNA(INDEX(Spec_Master_List_tbl[Primary Fuel],MATCH(Registration_Tbl[[#This Row],[Facility_Unit_ARB_ID]],Spec_Master_List_tbl[ARB_ID],0)),""))</f>
        <v/>
      </c>
      <c r="E367" s="84" t="str">
        <f>IF(_xlfn.IFNA(INDEX(Spec_Master_List_tbl[Cogen],MATCH(Registration_Tbl[[#This Row],[Facility_Unit_ARB_ID]],Spec_Master_List_tbl[ARB_ID],0)),"")=0,"",_xlfn.IFNA(INDEX(Spec_Master_List_tbl[Cogen],MATCH(Registration_Tbl[[#This Row],[Facility_Unit_ARB_ID]],Spec_Master_List_tbl[ARB_ID],0)),""))</f>
        <v/>
      </c>
      <c r="F367" s="72"/>
      <c r="G367" s="52" t="str">
        <f>IF(_xlfn.IFNA(INDEX(Spec_Master_List_tbl[USEPA_GHG_ID],MATCH(Registration_Tbl[[#This Row],[Facility_Unit_ARB_ID]],Spec_Master_List_tbl[ARB_ID],0)),"")=0,"",_xlfn.IFNA(INDEX(Spec_Master_List_tbl[USEPA_GHG_ID],MATCH(Registration_Tbl[[#This Row],[Facility_Unit_ARB_ID]],Spec_Master_List_tbl[ARB_ID],0)),""))</f>
        <v/>
      </c>
      <c r="H36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67" s="52" t="str">
        <f>IF(_xlfn.IFNA(INDEX(Spec_Master_List_tbl[CEC_RPS_ID],MATCH(Registration_Tbl[[#This Row],[Facility_Unit_ARB_ID]],Spec_Master_List_tbl[ARB_ID],0)),"")=0,"",_xlfn.IFNA(INDEX(Spec_Master_List_tbl[CEC_RPS_ID],MATCH(Registration_Tbl[[#This Row],[Facility_Unit_ARB_ID]],Spec_Master_List_tbl[ARB_ID],0)),""))</f>
        <v/>
      </c>
      <c r="J367" s="83"/>
      <c r="K367" s="56"/>
      <c r="L367" s="57"/>
      <c r="M36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67" s="63"/>
      <c r="O367" s="59"/>
      <c r="P367" s="57"/>
      <c r="Q367" s="57"/>
      <c r="R367" s="58"/>
      <c r="S36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67" s="70"/>
      <c r="U367" s="70"/>
      <c r="V367" s="70"/>
      <c r="W367" s="56"/>
      <c r="X367" s="57"/>
      <c r="Y367" s="57"/>
      <c r="Z367" s="56"/>
      <c r="AA367" s="57"/>
      <c r="AB367" s="56"/>
      <c r="AC367" s="57"/>
    </row>
    <row r="368" spans="1:29" ht="16" thickBot="1" x14ac:dyDescent="0.4">
      <c r="A368" s="50" t="str">
        <f>IF(ISBLANK(Registration_Tbl[[#This Row],[Facility_Unit_Name]]),"",'EPE Information'!$C$9)</f>
        <v/>
      </c>
      <c r="B368" s="51"/>
      <c r="C368" s="71" t="str">
        <f>_xlfn.IFNA(INDEX(Spec_Master_List_tbl[ARB_ID],MATCH(Registration_Tbl[[#This Row],[Facility_Unit_Name]],Spec_Master_List_tbl[Specified_Import_Name],0)),"")</f>
        <v/>
      </c>
      <c r="D368" s="52" t="str">
        <f>IF(_xlfn.IFNA(INDEX(Spec_Master_List_tbl[Primary Fuel],MATCH(Registration_Tbl[[#This Row],[Facility_Unit_ARB_ID]],Spec_Master_List_tbl[ARB_ID],0)),"")=0,"",_xlfn.IFNA(INDEX(Spec_Master_List_tbl[Primary Fuel],MATCH(Registration_Tbl[[#This Row],[Facility_Unit_ARB_ID]],Spec_Master_List_tbl[ARB_ID],0)),""))</f>
        <v/>
      </c>
      <c r="E368" s="84" t="str">
        <f>IF(_xlfn.IFNA(INDEX(Spec_Master_List_tbl[Cogen],MATCH(Registration_Tbl[[#This Row],[Facility_Unit_ARB_ID]],Spec_Master_List_tbl[ARB_ID],0)),"")=0,"",_xlfn.IFNA(INDEX(Spec_Master_List_tbl[Cogen],MATCH(Registration_Tbl[[#This Row],[Facility_Unit_ARB_ID]],Spec_Master_List_tbl[ARB_ID],0)),""))</f>
        <v/>
      </c>
      <c r="F368" s="72"/>
      <c r="G368" s="52" t="str">
        <f>IF(_xlfn.IFNA(INDEX(Spec_Master_List_tbl[USEPA_GHG_ID],MATCH(Registration_Tbl[[#This Row],[Facility_Unit_ARB_ID]],Spec_Master_List_tbl[ARB_ID],0)),"")=0,"",_xlfn.IFNA(INDEX(Spec_Master_List_tbl[USEPA_GHG_ID],MATCH(Registration_Tbl[[#This Row],[Facility_Unit_ARB_ID]],Spec_Master_List_tbl[ARB_ID],0)),""))</f>
        <v/>
      </c>
      <c r="H36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68" s="52" t="str">
        <f>IF(_xlfn.IFNA(INDEX(Spec_Master_List_tbl[CEC_RPS_ID],MATCH(Registration_Tbl[[#This Row],[Facility_Unit_ARB_ID]],Spec_Master_List_tbl[ARB_ID],0)),"")=0,"",_xlfn.IFNA(INDEX(Spec_Master_List_tbl[CEC_RPS_ID],MATCH(Registration_Tbl[[#This Row],[Facility_Unit_ARB_ID]],Spec_Master_List_tbl[ARB_ID],0)),""))</f>
        <v/>
      </c>
      <c r="J368" s="83"/>
      <c r="K368" s="56"/>
      <c r="L368" s="57"/>
      <c r="M36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68" s="63"/>
      <c r="O368" s="59"/>
      <c r="P368" s="57"/>
      <c r="Q368" s="57"/>
      <c r="R368" s="58"/>
      <c r="S36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68" s="70"/>
      <c r="U368" s="70"/>
      <c r="V368" s="70"/>
      <c r="W368" s="56"/>
      <c r="X368" s="57"/>
      <c r="Y368" s="57"/>
      <c r="Z368" s="56"/>
      <c r="AA368" s="57"/>
      <c r="AB368" s="56"/>
      <c r="AC368" s="57"/>
    </row>
    <row r="369" spans="1:29" ht="16" thickBot="1" x14ac:dyDescent="0.4">
      <c r="A369" s="50" t="str">
        <f>IF(ISBLANK(Registration_Tbl[[#This Row],[Facility_Unit_Name]]),"",'EPE Information'!$C$9)</f>
        <v/>
      </c>
      <c r="B369" s="51"/>
      <c r="C369" s="71" t="str">
        <f>_xlfn.IFNA(INDEX(Spec_Master_List_tbl[ARB_ID],MATCH(Registration_Tbl[[#This Row],[Facility_Unit_Name]],Spec_Master_List_tbl[Specified_Import_Name],0)),"")</f>
        <v/>
      </c>
      <c r="D369" s="52" t="str">
        <f>IF(_xlfn.IFNA(INDEX(Spec_Master_List_tbl[Primary Fuel],MATCH(Registration_Tbl[[#This Row],[Facility_Unit_ARB_ID]],Spec_Master_List_tbl[ARB_ID],0)),"")=0,"",_xlfn.IFNA(INDEX(Spec_Master_List_tbl[Primary Fuel],MATCH(Registration_Tbl[[#This Row],[Facility_Unit_ARB_ID]],Spec_Master_List_tbl[ARB_ID],0)),""))</f>
        <v/>
      </c>
      <c r="E369" s="84" t="str">
        <f>IF(_xlfn.IFNA(INDEX(Spec_Master_List_tbl[Cogen],MATCH(Registration_Tbl[[#This Row],[Facility_Unit_ARB_ID]],Spec_Master_List_tbl[ARB_ID],0)),"")=0,"",_xlfn.IFNA(INDEX(Spec_Master_List_tbl[Cogen],MATCH(Registration_Tbl[[#This Row],[Facility_Unit_ARB_ID]],Spec_Master_List_tbl[ARB_ID],0)),""))</f>
        <v/>
      </c>
      <c r="F369" s="72"/>
      <c r="G369" s="52" t="str">
        <f>IF(_xlfn.IFNA(INDEX(Spec_Master_List_tbl[USEPA_GHG_ID],MATCH(Registration_Tbl[[#This Row],[Facility_Unit_ARB_ID]],Spec_Master_List_tbl[ARB_ID],0)),"")=0,"",_xlfn.IFNA(INDEX(Spec_Master_List_tbl[USEPA_GHG_ID],MATCH(Registration_Tbl[[#This Row],[Facility_Unit_ARB_ID]],Spec_Master_List_tbl[ARB_ID],0)),""))</f>
        <v/>
      </c>
      <c r="H36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69" s="52" t="str">
        <f>IF(_xlfn.IFNA(INDEX(Spec_Master_List_tbl[CEC_RPS_ID],MATCH(Registration_Tbl[[#This Row],[Facility_Unit_ARB_ID]],Spec_Master_List_tbl[ARB_ID],0)),"")=0,"",_xlfn.IFNA(INDEX(Spec_Master_List_tbl[CEC_RPS_ID],MATCH(Registration_Tbl[[#This Row],[Facility_Unit_ARB_ID]],Spec_Master_List_tbl[ARB_ID],0)),""))</f>
        <v/>
      </c>
      <c r="J369" s="83"/>
      <c r="K369" s="56"/>
      <c r="L369" s="57"/>
      <c r="M36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69" s="63"/>
      <c r="O369" s="59"/>
      <c r="P369" s="57"/>
      <c r="Q369" s="57"/>
      <c r="R369" s="58"/>
      <c r="S36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69" s="70"/>
      <c r="U369" s="70"/>
      <c r="V369" s="70"/>
      <c r="W369" s="56"/>
      <c r="X369" s="57"/>
      <c r="Y369" s="57"/>
      <c r="Z369" s="56"/>
      <c r="AA369" s="57"/>
      <c r="AB369" s="56"/>
      <c r="AC369" s="57"/>
    </row>
    <row r="370" spans="1:29" ht="16" thickBot="1" x14ac:dyDescent="0.4">
      <c r="A370" s="50" t="str">
        <f>IF(ISBLANK(Registration_Tbl[[#This Row],[Facility_Unit_Name]]),"",'EPE Information'!$C$9)</f>
        <v/>
      </c>
      <c r="B370" s="51"/>
      <c r="C370" s="71" t="str">
        <f>_xlfn.IFNA(INDEX(Spec_Master_List_tbl[ARB_ID],MATCH(Registration_Tbl[[#This Row],[Facility_Unit_Name]],Spec_Master_List_tbl[Specified_Import_Name],0)),"")</f>
        <v/>
      </c>
      <c r="D370" s="52" t="str">
        <f>IF(_xlfn.IFNA(INDEX(Spec_Master_List_tbl[Primary Fuel],MATCH(Registration_Tbl[[#This Row],[Facility_Unit_ARB_ID]],Spec_Master_List_tbl[ARB_ID],0)),"")=0,"",_xlfn.IFNA(INDEX(Spec_Master_List_tbl[Primary Fuel],MATCH(Registration_Tbl[[#This Row],[Facility_Unit_ARB_ID]],Spec_Master_List_tbl[ARB_ID],0)),""))</f>
        <v/>
      </c>
      <c r="E370" s="84" t="str">
        <f>IF(_xlfn.IFNA(INDEX(Spec_Master_List_tbl[Cogen],MATCH(Registration_Tbl[[#This Row],[Facility_Unit_ARB_ID]],Spec_Master_List_tbl[ARB_ID],0)),"")=0,"",_xlfn.IFNA(INDEX(Spec_Master_List_tbl[Cogen],MATCH(Registration_Tbl[[#This Row],[Facility_Unit_ARB_ID]],Spec_Master_List_tbl[ARB_ID],0)),""))</f>
        <v/>
      </c>
      <c r="F370" s="72"/>
      <c r="G370" s="52" t="str">
        <f>IF(_xlfn.IFNA(INDEX(Spec_Master_List_tbl[USEPA_GHG_ID],MATCH(Registration_Tbl[[#This Row],[Facility_Unit_ARB_ID]],Spec_Master_List_tbl[ARB_ID],0)),"")=0,"",_xlfn.IFNA(INDEX(Spec_Master_List_tbl[USEPA_GHG_ID],MATCH(Registration_Tbl[[#This Row],[Facility_Unit_ARB_ID]],Spec_Master_List_tbl[ARB_ID],0)),""))</f>
        <v/>
      </c>
      <c r="H37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70" s="52" t="str">
        <f>IF(_xlfn.IFNA(INDEX(Spec_Master_List_tbl[CEC_RPS_ID],MATCH(Registration_Tbl[[#This Row],[Facility_Unit_ARB_ID]],Spec_Master_List_tbl[ARB_ID],0)),"")=0,"",_xlfn.IFNA(INDEX(Spec_Master_List_tbl[CEC_RPS_ID],MATCH(Registration_Tbl[[#This Row],[Facility_Unit_ARB_ID]],Spec_Master_List_tbl[ARB_ID],0)),""))</f>
        <v/>
      </c>
      <c r="J370" s="83"/>
      <c r="K370" s="56"/>
      <c r="L370" s="57"/>
      <c r="M37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70" s="63"/>
      <c r="O370" s="59"/>
      <c r="P370" s="57"/>
      <c r="Q370" s="57"/>
      <c r="R370" s="58"/>
      <c r="S37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70" s="70"/>
      <c r="U370" s="70"/>
      <c r="V370" s="70"/>
      <c r="W370" s="56"/>
      <c r="X370" s="57"/>
      <c r="Y370" s="57"/>
      <c r="Z370" s="56"/>
      <c r="AA370" s="57"/>
      <c r="AB370" s="56"/>
      <c r="AC370" s="57"/>
    </row>
    <row r="371" spans="1:29" ht="16" thickBot="1" x14ac:dyDescent="0.4">
      <c r="A371" s="50" t="str">
        <f>IF(ISBLANK(Registration_Tbl[[#This Row],[Facility_Unit_Name]]),"",'EPE Information'!$C$9)</f>
        <v/>
      </c>
      <c r="B371" s="51"/>
      <c r="C371" s="71" t="str">
        <f>_xlfn.IFNA(INDEX(Spec_Master_List_tbl[ARB_ID],MATCH(Registration_Tbl[[#This Row],[Facility_Unit_Name]],Spec_Master_List_tbl[Specified_Import_Name],0)),"")</f>
        <v/>
      </c>
      <c r="D371" s="52" t="str">
        <f>IF(_xlfn.IFNA(INDEX(Spec_Master_List_tbl[Primary Fuel],MATCH(Registration_Tbl[[#This Row],[Facility_Unit_ARB_ID]],Spec_Master_List_tbl[ARB_ID],0)),"")=0,"",_xlfn.IFNA(INDEX(Spec_Master_List_tbl[Primary Fuel],MATCH(Registration_Tbl[[#This Row],[Facility_Unit_ARB_ID]],Spec_Master_List_tbl[ARB_ID],0)),""))</f>
        <v/>
      </c>
      <c r="E371" s="84" t="str">
        <f>IF(_xlfn.IFNA(INDEX(Spec_Master_List_tbl[Cogen],MATCH(Registration_Tbl[[#This Row],[Facility_Unit_ARB_ID]],Spec_Master_List_tbl[ARB_ID],0)),"")=0,"",_xlfn.IFNA(INDEX(Spec_Master_List_tbl[Cogen],MATCH(Registration_Tbl[[#This Row],[Facility_Unit_ARB_ID]],Spec_Master_List_tbl[ARB_ID],0)),""))</f>
        <v/>
      </c>
      <c r="F371" s="72"/>
      <c r="G371" s="52" t="str">
        <f>IF(_xlfn.IFNA(INDEX(Spec_Master_List_tbl[USEPA_GHG_ID],MATCH(Registration_Tbl[[#This Row],[Facility_Unit_ARB_ID]],Spec_Master_List_tbl[ARB_ID],0)),"")=0,"",_xlfn.IFNA(INDEX(Spec_Master_List_tbl[USEPA_GHG_ID],MATCH(Registration_Tbl[[#This Row],[Facility_Unit_ARB_ID]],Spec_Master_List_tbl[ARB_ID],0)),""))</f>
        <v/>
      </c>
      <c r="H37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71" s="52" t="str">
        <f>IF(_xlfn.IFNA(INDEX(Spec_Master_List_tbl[CEC_RPS_ID],MATCH(Registration_Tbl[[#This Row],[Facility_Unit_ARB_ID]],Spec_Master_List_tbl[ARB_ID],0)),"")=0,"",_xlfn.IFNA(INDEX(Spec_Master_List_tbl[CEC_RPS_ID],MATCH(Registration_Tbl[[#This Row],[Facility_Unit_ARB_ID]],Spec_Master_List_tbl[ARB_ID],0)),""))</f>
        <v/>
      </c>
      <c r="J371" s="83"/>
      <c r="K371" s="56"/>
      <c r="L371" s="57"/>
      <c r="M37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71" s="63"/>
      <c r="O371" s="59"/>
      <c r="P371" s="57"/>
      <c r="Q371" s="57"/>
      <c r="R371" s="58"/>
      <c r="S37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71" s="70"/>
      <c r="U371" s="70"/>
      <c r="V371" s="70"/>
      <c r="W371" s="56"/>
      <c r="X371" s="57"/>
      <c r="Y371" s="57"/>
      <c r="Z371" s="56"/>
      <c r="AA371" s="57"/>
      <c r="AB371" s="56"/>
      <c r="AC371" s="57"/>
    </row>
    <row r="372" spans="1:29" ht="16" thickBot="1" x14ac:dyDescent="0.4">
      <c r="A372" s="50" t="str">
        <f>IF(ISBLANK(Registration_Tbl[[#This Row],[Facility_Unit_Name]]),"",'EPE Information'!$C$9)</f>
        <v/>
      </c>
      <c r="B372" s="51"/>
      <c r="C372" s="71" t="str">
        <f>_xlfn.IFNA(INDEX(Spec_Master_List_tbl[ARB_ID],MATCH(Registration_Tbl[[#This Row],[Facility_Unit_Name]],Spec_Master_List_tbl[Specified_Import_Name],0)),"")</f>
        <v/>
      </c>
      <c r="D372" s="52" t="str">
        <f>IF(_xlfn.IFNA(INDEX(Spec_Master_List_tbl[Primary Fuel],MATCH(Registration_Tbl[[#This Row],[Facility_Unit_ARB_ID]],Spec_Master_List_tbl[ARB_ID],0)),"")=0,"",_xlfn.IFNA(INDEX(Spec_Master_List_tbl[Primary Fuel],MATCH(Registration_Tbl[[#This Row],[Facility_Unit_ARB_ID]],Spec_Master_List_tbl[ARB_ID],0)),""))</f>
        <v/>
      </c>
      <c r="E372" s="84" t="str">
        <f>IF(_xlfn.IFNA(INDEX(Spec_Master_List_tbl[Cogen],MATCH(Registration_Tbl[[#This Row],[Facility_Unit_ARB_ID]],Spec_Master_List_tbl[ARB_ID],0)),"")=0,"",_xlfn.IFNA(INDEX(Spec_Master_List_tbl[Cogen],MATCH(Registration_Tbl[[#This Row],[Facility_Unit_ARB_ID]],Spec_Master_List_tbl[ARB_ID],0)),""))</f>
        <v/>
      </c>
      <c r="F372" s="72"/>
      <c r="G372" s="52" t="str">
        <f>IF(_xlfn.IFNA(INDEX(Spec_Master_List_tbl[USEPA_GHG_ID],MATCH(Registration_Tbl[[#This Row],[Facility_Unit_ARB_ID]],Spec_Master_List_tbl[ARB_ID],0)),"")=0,"",_xlfn.IFNA(INDEX(Spec_Master_List_tbl[USEPA_GHG_ID],MATCH(Registration_Tbl[[#This Row],[Facility_Unit_ARB_ID]],Spec_Master_List_tbl[ARB_ID],0)),""))</f>
        <v/>
      </c>
      <c r="H37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72" s="52" t="str">
        <f>IF(_xlfn.IFNA(INDEX(Spec_Master_List_tbl[CEC_RPS_ID],MATCH(Registration_Tbl[[#This Row],[Facility_Unit_ARB_ID]],Spec_Master_List_tbl[ARB_ID],0)),"")=0,"",_xlfn.IFNA(INDEX(Spec_Master_List_tbl[CEC_RPS_ID],MATCH(Registration_Tbl[[#This Row],[Facility_Unit_ARB_ID]],Spec_Master_List_tbl[ARB_ID],0)),""))</f>
        <v/>
      </c>
      <c r="J372" s="83"/>
      <c r="K372" s="56"/>
      <c r="L372" s="57"/>
      <c r="M37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72" s="63"/>
      <c r="O372" s="59"/>
      <c r="P372" s="57"/>
      <c r="Q372" s="57"/>
      <c r="R372" s="58"/>
      <c r="S37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72" s="70"/>
      <c r="U372" s="70"/>
      <c r="V372" s="70"/>
      <c r="W372" s="56"/>
      <c r="X372" s="57"/>
      <c r="Y372" s="57"/>
      <c r="Z372" s="56"/>
      <c r="AA372" s="57"/>
      <c r="AB372" s="56"/>
      <c r="AC372" s="57"/>
    </row>
    <row r="373" spans="1:29" ht="16" thickBot="1" x14ac:dyDescent="0.4">
      <c r="A373" s="50" t="str">
        <f>IF(ISBLANK(Registration_Tbl[[#This Row],[Facility_Unit_Name]]),"",'EPE Information'!$C$9)</f>
        <v/>
      </c>
      <c r="B373" s="51"/>
      <c r="C373" s="71" t="str">
        <f>_xlfn.IFNA(INDEX(Spec_Master_List_tbl[ARB_ID],MATCH(Registration_Tbl[[#This Row],[Facility_Unit_Name]],Spec_Master_List_tbl[Specified_Import_Name],0)),"")</f>
        <v/>
      </c>
      <c r="D373" s="52" t="str">
        <f>IF(_xlfn.IFNA(INDEX(Spec_Master_List_tbl[Primary Fuel],MATCH(Registration_Tbl[[#This Row],[Facility_Unit_ARB_ID]],Spec_Master_List_tbl[ARB_ID],0)),"")=0,"",_xlfn.IFNA(INDEX(Spec_Master_List_tbl[Primary Fuel],MATCH(Registration_Tbl[[#This Row],[Facility_Unit_ARB_ID]],Spec_Master_List_tbl[ARB_ID],0)),""))</f>
        <v/>
      </c>
      <c r="E373" s="84" t="str">
        <f>IF(_xlfn.IFNA(INDEX(Spec_Master_List_tbl[Cogen],MATCH(Registration_Tbl[[#This Row],[Facility_Unit_ARB_ID]],Spec_Master_List_tbl[ARB_ID],0)),"")=0,"",_xlfn.IFNA(INDEX(Spec_Master_List_tbl[Cogen],MATCH(Registration_Tbl[[#This Row],[Facility_Unit_ARB_ID]],Spec_Master_List_tbl[ARB_ID],0)),""))</f>
        <v/>
      </c>
      <c r="F373" s="72"/>
      <c r="G373" s="52" t="str">
        <f>IF(_xlfn.IFNA(INDEX(Spec_Master_List_tbl[USEPA_GHG_ID],MATCH(Registration_Tbl[[#This Row],[Facility_Unit_ARB_ID]],Spec_Master_List_tbl[ARB_ID],0)),"")=0,"",_xlfn.IFNA(INDEX(Spec_Master_List_tbl[USEPA_GHG_ID],MATCH(Registration_Tbl[[#This Row],[Facility_Unit_ARB_ID]],Spec_Master_List_tbl[ARB_ID],0)),""))</f>
        <v/>
      </c>
      <c r="H37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73" s="52" t="str">
        <f>IF(_xlfn.IFNA(INDEX(Spec_Master_List_tbl[CEC_RPS_ID],MATCH(Registration_Tbl[[#This Row],[Facility_Unit_ARB_ID]],Spec_Master_List_tbl[ARB_ID],0)),"")=0,"",_xlfn.IFNA(INDEX(Spec_Master_List_tbl[CEC_RPS_ID],MATCH(Registration_Tbl[[#This Row],[Facility_Unit_ARB_ID]],Spec_Master_List_tbl[ARB_ID],0)),""))</f>
        <v/>
      </c>
      <c r="J373" s="83"/>
      <c r="K373" s="56"/>
      <c r="L373" s="57"/>
      <c r="M37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73" s="63"/>
      <c r="O373" s="59"/>
      <c r="P373" s="57"/>
      <c r="Q373" s="57"/>
      <c r="R373" s="58"/>
      <c r="S37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73" s="70"/>
      <c r="U373" s="70"/>
      <c r="V373" s="70"/>
      <c r="W373" s="56"/>
      <c r="X373" s="57"/>
      <c r="Y373" s="57"/>
      <c r="Z373" s="56"/>
      <c r="AA373" s="57"/>
      <c r="AB373" s="56"/>
      <c r="AC373" s="57"/>
    </row>
    <row r="374" spans="1:29" ht="16" thickBot="1" x14ac:dyDescent="0.4">
      <c r="A374" s="50" t="str">
        <f>IF(ISBLANK(Registration_Tbl[[#This Row],[Facility_Unit_Name]]),"",'EPE Information'!$C$9)</f>
        <v/>
      </c>
      <c r="B374" s="51"/>
      <c r="C374" s="71" t="str">
        <f>_xlfn.IFNA(INDEX(Spec_Master_List_tbl[ARB_ID],MATCH(Registration_Tbl[[#This Row],[Facility_Unit_Name]],Spec_Master_List_tbl[Specified_Import_Name],0)),"")</f>
        <v/>
      </c>
      <c r="D374" s="52" t="str">
        <f>IF(_xlfn.IFNA(INDEX(Spec_Master_List_tbl[Primary Fuel],MATCH(Registration_Tbl[[#This Row],[Facility_Unit_ARB_ID]],Spec_Master_List_tbl[ARB_ID],0)),"")=0,"",_xlfn.IFNA(INDEX(Spec_Master_List_tbl[Primary Fuel],MATCH(Registration_Tbl[[#This Row],[Facility_Unit_ARB_ID]],Spec_Master_List_tbl[ARB_ID],0)),""))</f>
        <v/>
      </c>
      <c r="E374" s="84" t="str">
        <f>IF(_xlfn.IFNA(INDEX(Spec_Master_List_tbl[Cogen],MATCH(Registration_Tbl[[#This Row],[Facility_Unit_ARB_ID]],Spec_Master_List_tbl[ARB_ID],0)),"")=0,"",_xlfn.IFNA(INDEX(Spec_Master_List_tbl[Cogen],MATCH(Registration_Tbl[[#This Row],[Facility_Unit_ARB_ID]],Spec_Master_List_tbl[ARB_ID],0)),""))</f>
        <v/>
      </c>
      <c r="F374" s="72"/>
      <c r="G374" s="52" t="str">
        <f>IF(_xlfn.IFNA(INDEX(Spec_Master_List_tbl[USEPA_GHG_ID],MATCH(Registration_Tbl[[#This Row],[Facility_Unit_ARB_ID]],Spec_Master_List_tbl[ARB_ID],0)),"")=0,"",_xlfn.IFNA(INDEX(Spec_Master_List_tbl[USEPA_GHG_ID],MATCH(Registration_Tbl[[#This Row],[Facility_Unit_ARB_ID]],Spec_Master_List_tbl[ARB_ID],0)),""))</f>
        <v/>
      </c>
      <c r="H37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74" s="52" t="str">
        <f>IF(_xlfn.IFNA(INDEX(Spec_Master_List_tbl[CEC_RPS_ID],MATCH(Registration_Tbl[[#This Row],[Facility_Unit_ARB_ID]],Spec_Master_List_tbl[ARB_ID],0)),"")=0,"",_xlfn.IFNA(INDEX(Spec_Master_List_tbl[CEC_RPS_ID],MATCH(Registration_Tbl[[#This Row],[Facility_Unit_ARB_ID]],Spec_Master_List_tbl[ARB_ID],0)),""))</f>
        <v/>
      </c>
      <c r="J374" s="83"/>
      <c r="K374" s="56"/>
      <c r="L374" s="57"/>
      <c r="M37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74" s="63"/>
      <c r="O374" s="59"/>
      <c r="P374" s="57"/>
      <c r="Q374" s="57"/>
      <c r="R374" s="58"/>
      <c r="S37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74" s="70"/>
      <c r="U374" s="70"/>
      <c r="V374" s="70"/>
      <c r="W374" s="56"/>
      <c r="X374" s="57"/>
      <c r="Y374" s="57"/>
      <c r="Z374" s="56"/>
      <c r="AA374" s="57"/>
      <c r="AB374" s="56"/>
      <c r="AC374" s="57"/>
    </row>
    <row r="375" spans="1:29" ht="16" thickBot="1" x14ac:dyDescent="0.4">
      <c r="A375" s="50" t="str">
        <f>IF(ISBLANK(Registration_Tbl[[#This Row],[Facility_Unit_Name]]),"",'EPE Information'!$C$9)</f>
        <v/>
      </c>
      <c r="B375" s="51"/>
      <c r="C375" s="71" t="str">
        <f>_xlfn.IFNA(INDEX(Spec_Master_List_tbl[ARB_ID],MATCH(Registration_Tbl[[#This Row],[Facility_Unit_Name]],Spec_Master_List_tbl[Specified_Import_Name],0)),"")</f>
        <v/>
      </c>
      <c r="D375" s="52" t="str">
        <f>IF(_xlfn.IFNA(INDEX(Spec_Master_List_tbl[Primary Fuel],MATCH(Registration_Tbl[[#This Row],[Facility_Unit_ARB_ID]],Spec_Master_List_tbl[ARB_ID],0)),"")=0,"",_xlfn.IFNA(INDEX(Spec_Master_List_tbl[Primary Fuel],MATCH(Registration_Tbl[[#This Row],[Facility_Unit_ARB_ID]],Spec_Master_List_tbl[ARB_ID],0)),""))</f>
        <v/>
      </c>
      <c r="E375" s="84" t="str">
        <f>IF(_xlfn.IFNA(INDEX(Spec_Master_List_tbl[Cogen],MATCH(Registration_Tbl[[#This Row],[Facility_Unit_ARB_ID]],Spec_Master_List_tbl[ARB_ID],0)),"")=0,"",_xlfn.IFNA(INDEX(Spec_Master_List_tbl[Cogen],MATCH(Registration_Tbl[[#This Row],[Facility_Unit_ARB_ID]],Spec_Master_List_tbl[ARB_ID],0)),""))</f>
        <v/>
      </c>
      <c r="F375" s="72"/>
      <c r="G375" s="52" t="str">
        <f>IF(_xlfn.IFNA(INDEX(Spec_Master_List_tbl[USEPA_GHG_ID],MATCH(Registration_Tbl[[#This Row],[Facility_Unit_ARB_ID]],Spec_Master_List_tbl[ARB_ID],0)),"")=0,"",_xlfn.IFNA(INDEX(Spec_Master_List_tbl[USEPA_GHG_ID],MATCH(Registration_Tbl[[#This Row],[Facility_Unit_ARB_ID]],Spec_Master_List_tbl[ARB_ID],0)),""))</f>
        <v/>
      </c>
      <c r="H37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75" s="52" t="str">
        <f>IF(_xlfn.IFNA(INDEX(Spec_Master_List_tbl[CEC_RPS_ID],MATCH(Registration_Tbl[[#This Row],[Facility_Unit_ARB_ID]],Spec_Master_List_tbl[ARB_ID],0)),"")=0,"",_xlfn.IFNA(INDEX(Spec_Master_List_tbl[CEC_RPS_ID],MATCH(Registration_Tbl[[#This Row],[Facility_Unit_ARB_ID]],Spec_Master_List_tbl[ARB_ID],0)),""))</f>
        <v/>
      </c>
      <c r="J375" s="83"/>
      <c r="K375" s="56"/>
      <c r="L375" s="57"/>
      <c r="M37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75" s="63"/>
      <c r="O375" s="59"/>
      <c r="P375" s="57"/>
      <c r="Q375" s="57"/>
      <c r="R375" s="58"/>
      <c r="S37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75" s="70"/>
      <c r="U375" s="70"/>
      <c r="V375" s="70"/>
      <c r="W375" s="56"/>
      <c r="X375" s="57"/>
      <c r="Y375" s="57"/>
      <c r="Z375" s="56"/>
      <c r="AA375" s="57"/>
      <c r="AB375" s="56"/>
      <c r="AC375" s="57"/>
    </row>
    <row r="376" spans="1:29" ht="16" thickBot="1" x14ac:dyDescent="0.4">
      <c r="A376" s="50" t="str">
        <f>IF(ISBLANK(Registration_Tbl[[#This Row],[Facility_Unit_Name]]),"",'EPE Information'!$C$9)</f>
        <v/>
      </c>
      <c r="B376" s="51"/>
      <c r="C376" s="71" t="str">
        <f>_xlfn.IFNA(INDEX(Spec_Master_List_tbl[ARB_ID],MATCH(Registration_Tbl[[#This Row],[Facility_Unit_Name]],Spec_Master_List_tbl[Specified_Import_Name],0)),"")</f>
        <v/>
      </c>
      <c r="D376" s="52" t="str">
        <f>IF(_xlfn.IFNA(INDEX(Spec_Master_List_tbl[Primary Fuel],MATCH(Registration_Tbl[[#This Row],[Facility_Unit_ARB_ID]],Spec_Master_List_tbl[ARB_ID],0)),"")=0,"",_xlfn.IFNA(INDEX(Spec_Master_List_tbl[Primary Fuel],MATCH(Registration_Tbl[[#This Row],[Facility_Unit_ARB_ID]],Spec_Master_List_tbl[ARB_ID],0)),""))</f>
        <v/>
      </c>
      <c r="E376" s="84" t="str">
        <f>IF(_xlfn.IFNA(INDEX(Spec_Master_List_tbl[Cogen],MATCH(Registration_Tbl[[#This Row],[Facility_Unit_ARB_ID]],Spec_Master_List_tbl[ARB_ID],0)),"")=0,"",_xlfn.IFNA(INDEX(Spec_Master_List_tbl[Cogen],MATCH(Registration_Tbl[[#This Row],[Facility_Unit_ARB_ID]],Spec_Master_List_tbl[ARB_ID],0)),""))</f>
        <v/>
      </c>
      <c r="F376" s="72"/>
      <c r="G376" s="52" t="str">
        <f>IF(_xlfn.IFNA(INDEX(Spec_Master_List_tbl[USEPA_GHG_ID],MATCH(Registration_Tbl[[#This Row],[Facility_Unit_ARB_ID]],Spec_Master_List_tbl[ARB_ID],0)),"")=0,"",_xlfn.IFNA(INDEX(Spec_Master_List_tbl[USEPA_GHG_ID],MATCH(Registration_Tbl[[#This Row],[Facility_Unit_ARB_ID]],Spec_Master_List_tbl[ARB_ID],0)),""))</f>
        <v/>
      </c>
      <c r="H37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76" s="52" t="str">
        <f>IF(_xlfn.IFNA(INDEX(Spec_Master_List_tbl[CEC_RPS_ID],MATCH(Registration_Tbl[[#This Row],[Facility_Unit_ARB_ID]],Spec_Master_List_tbl[ARB_ID],0)),"")=0,"",_xlfn.IFNA(INDEX(Spec_Master_List_tbl[CEC_RPS_ID],MATCH(Registration_Tbl[[#This Row],[Facility_Unit_ARB_ID]],Spec_Master_List_tbl[ARB_ID],0)),""))</f>
        <v/>
      </c>
      <c r="J376" s="83"/>
      <c r="K376" s="56"/>
      <c r="L376" s="57"/>
      <c r="M37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76" s="63"/>
      <c r="O376" s="59"/>
      <c r="P376" s="57"/>
      <c r="Q376" s="57"/>
      <c r="R376" s="58"/>
      <c r="S37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76" s="70"/>
      <c r="U376" s="70"/>
      <c r="V376" s="70"/>
      <c r="W376" s="56"/>
      <c r="X376" s="57"/>
      <c r="Y376" s="57"/>
      <c r="Z376" s="56"/>
      <c r="AA376" s="57"/>
      <c r="AB376" s="56"/>
      <c r="AC376" s="57"/>
    </row>
    <row r="377" spans="1:29" ht="16" thickBot="1" x14ac:dyDescent="0.4">
      <c r="A377" s="50" t="str">
        <f>IF(ISBLANK(Registration_Tbl[[#This Row],[Facility_Unit_Name]]),"",'EPE Information'!$C$9)</f>
        <v/>
      </c>
      <c r="B377" s="51"/>
      <c r="C377" s="71" t="str">
        <f>_xlfn.IFNA(INDEX(Spec_Master_List_tbl[ARB_ID],MATCH(Registration_Tbl[[#This Row],[Facility_Unit_Name]],Spec_Master_List_tbl[Specified_Import_Name],0)),"")</f>
        <v/>
      </c>
      <c r="D377" s="52" t="str">
        <f>IF(_xlfn.IFNA(INDEX(Spec_Master_List_tbl[Primary Fuel],MATCH(Registration_Tbl[[#This Row],[Facility_Unit_ARB_ID]],Spec_Master_List_tbl[ARB_ID],0)),"")=0,"",_xlfn.IFNA(INDEX(Spec_Master_List_tbl[Primary Fuel],MATCH(Registration_Tbl[[#This Row],[Facility_Unit_ARB_ID]],Spec_Master_List_tbl[ARB_ID],0)),""))</f>
        <v/>
      </c>
      <c r="E377" s="84" t="str">
        <f>IF(_xlfn.IFNA(INDEX(Spec_Master_List_tbl[Cogen],MATCH(Registration_Tbl[[#This Row],[Facility_Unit_ARB_ID]],Spec_Master_List_tbl[ARB_ID],0)),"")=0,"",_xlfn.IFNA(INDEX(Spec_Master_List_tbl[Cogen],MATCH(Registration_Tbl[[#This Row],[Facility_Unit_ARB_ID]],Spec_Master_List_tbl[ARB_ID],0)),""))</f>
        <v/>
      </c>
      <c r="F377" s="72"/>
      <c r="G377" s="52" t="str">
        <f>IF(_xlfn.IFNA(INDEX(Spec_Master_List_tbl[USEPA_GHG_ID],MATCH(Registration_Tbl[[#This Row],[Facility_Unit_ARB_ID]],Spec_Master_List_tbl[ARB_ID],0)),"")=0,"",_xlfn.IFNA(INDEX(Spec_Master_List_tbl[USEPA_GHG_ID],MATCH(Registration_Tbl[[#This Row],[Facility_Unit_ARB_ID]],Spec_Master_List_tbl[ARB_ID],0)),""))</f>
        <v/>
      </c>
      <c r="H37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77" s="52" t="str">
        <f>IF(_xlfn.IFNA(INDEX(Spec_Master_List_tbl[CEC_RPS_ID],MATCH(Registration_Tbl[[#This Row],[Facility_Unit_ARB_ID]],Spec_Master_List_tbl[ARB_ID],0)),"")=0,"",_xlfn.IFNA(INDEX(Spec_Master_List_tbl[CEC_RPS_ID],MATCH(Registration_Tbl[[#This Row],[Facility_Unit_ARB_ID]],Spec_Master_List_tbl[ARB_ID],0)),""))</f>
        <v/>
      </c>
      <c r="J377" s="83"/>
      <c r="K377" s="56"/>
      <c r="L377" s="57"/>
      <c r="M37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77" s="63"/>
      <c r="O377" s="59"/>
      <c r="P377" s="57"/>
      <c r="Q377" s="57"/>
      <c r="R377" s="58"/>
      <c r="S37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77" s="70"/>
      <c r="U377" s="70"/>
      <c r="V377" s="70"/>
      <c r="W377" s="56"/>
      <c r="X377" s="57"/>
      <c r="Y377" s="57"/>
      <c r="Z377" s="56"/>
      <c r="AA377" s="57"/>
      <c r="AB377" s="56"/>
      <c r="AC377" s="57"/>
    </row>
    <row r="378" spans="1:29" ht="16" thickBot="1" x14ac:dyDescent="0.4">
      <c r="A378" s="50" t="str">
        <f>IF(ISBLANK(Registration_Tbl[[#This Row],[Facility_Unit_Name]]),"",'EPE Information'!$C$9)</f>
        <v/>
      </c>
      <c r="B378" s="51"/>
      <c r="C378" s="71" t="str">
        <f>_xlfn.IFNA(INDEX(Spec_Master_List_tbl[ARB_ID],MATCH(Registration_Tbl[[#This Row],[Facility_Unit_Name]],Spec_Master_List_tbl[Specified_Import_Name],0)),"")</f>
        <v/>
      </c>
      <c r="D378" s="52" t="str">
        <f>IF(_xlfn.IFNA(INDEX(Spec_Master_List_tbl[Primary Fuel],MATCH(Registration_Tbl[[#This Row],[Facility_Unit_ARB_ID]],Spec_Master_List_tbl[ARB_ID],0)),"")=0,"",_xlfn.IFNA(INDEX(Spec_Master_List_tbl[Primary Fuel],MATCH(Registration_Tbl[[#This Row],[Facility_Unit_ARB_ID]],Spec_Master_List_tbl[ARB_ID],0)),""))</f>
        <v/>
      </c>
      <c r="E378" s="84" t="str">
        <f>IF(_xlfn.IFNA(INDEX(Spec_Master_List_tbl[Cogen],MATCH(Registration_Tbl[[#This Row],[Facility_Unit_ARB_ID]],Spec_Master_List_tbl[ARB_ID],0)),"")=0,"",_xlfn.IFNA(INDEX(Spec_Master_List_tbl[Cogen],MATCH(Registration_Tbl[[#This Row],[Facility_Unit_ARB_ID]],Spec_Master_List_tbl[ARB_ID],0)),""))</f>
        <v/>
      </c>
      <c r="F378" s="72"/>
      <c r="G378" s="52" t="str">
        <f>IF(_xlfn.IFNA(INDEX(Spec_Master_List_tbl[USEPA_GHG_ID],MATCH(Registration_Tbl[[#This Row],[Facility_Unit_ARB_ID]],Spec_Master_List_tbl[ARB_ID],0)),"")=0,"",_xlfn.IFNA(INDEX(Spec_Master_List_tbl[USEPA_GHG_ID],MATCH(Registration_Tbl[[#This Row],[Facility_Unit_ARB_ID]],Spec_Master_List_tbl[ARB_ID],0)),""))</f>
        <v/>
      </c>
      <c r="H37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78" s="52" t="str">
        <f>IF(_xlfn.IFNA(INDEX(Spec_Master_List_tbl[CEC_RPS_ID],MATCH(Registration_Tbl[[#This Row],[Facility_Unit_ARB_ID]],Spec_Master_List_tbl[ARB_ID],0)),"")=0,"",_xlfn.IFNA(INDEX(Spec_Master_List_tbl[CEC_RPS_ID],MATCH(Registration_Tbl[[#This Row],[Facility_Unit_ARB_ID]],Spec_Master_List_tbl[ARB_ID],0)),""))</f>
        <v/>
      </c>
      <c r="J378" s="83"/>
      <c r="K378" s="56"/>
      <c r="L378" s="57"/>
      <c r="M37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78" s="63"/>
      <c r="O378" s="59"/>
      <c r="P378" s="57"/>
      <c r="Q378" s="57"/>
      <c r="R378" s="58"/>
      <c r="S37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78" s="70"/>
      <c r="U378" s="70"/>
      <c r="V378" s="70"/>
      <c r="W378" s="56"/>
      <c r="X378" s="57"/>
      <c r="Y378" s="57"/>
      <c r="Z378" s="56"/>
      <c r="AA378" s="57"/>
      <c r="AB378" s="56"/>
      <c r="AC378" s="57"/>
    </row>
    <row r="379" spans="1:29" ht="16" thickBot="1" x14ac:dyDescent="0.4">
      <c r="A379" s="50" t="str">
        <f>IF(ISBLANK(Registration_Tbl[[#This Row],[Facility_Unit_Name]]),"",'EPE Information'!$C$9)</f>
        <v/>
      </c>
      <c r="B379" s="51"/>
      <c r="C379" s="71" t="str">
        <f>_xlfn.IFNA(INDEX(Spec_Master_List_tbl[ARB_ID],MATCH(Registration_Tbl[[#This Row],[Facility_Unit_Name]],Spec_Master_List_tbl[Specified_Import_Name],0)),"")</f>
        <v/>
      </c>
      <c r="D379" s="52" t="str">
        <f>IF(_xlfn.IFNA(INDEX(Spec_Master_List_tbl[Primary Fuel],MATCH(Registration_Tbl[[#This Row],[Facility_Unit_ARB_ID]],Spec_Master_List_tbl[ARB_ID],0)),"")=0,"",_xlfn.IFNA(INDEX(Spec_Master_List_tbl[Primary Fuel],MATCH(Registration_Tbl[[#This Row],[Facility_Unit_ARB_ID]],Spec_Master_List_tbl[ARB_ID],0)),""))</f>
        <v/>
      </c>
      <c r="E379" s="84" t="str">
        <f>IF(_xlfn.IFNA(INDEX(Spec_Master_List_tbl[Cogen],MATCH(Registration_Tbl[[#This Row],[Facility_Unit_ARB_ID]],Spec_Master_List_tbl[ARB_ID],0)),"")=0,"",_xlfn.IFNA(INDEX(Spec_Master_List_tbl[Cogen],MATCH(Registration_Tbl[[#This Row],[Facility_Unit_ARB_ID]],Spec_Master_List_tbl[ARB_ID],0)),""))</f>
        <v/>
      </c>
      <c r="F379" s="72"/>
      <c r="G379" s="52" t="str">
        <f>IF(_xlfn.IFNA(INDEX(Spec_Master_List_tbl[USEPA_GHG_ID],MATCH(Registration_Tbl[[#This Row],[Facility_Unit_ARB_ID]],Spec_Master_List_tbl[ARB_ID],0)),"")=0,"",_xlfn.IFNA(INDEX(Spec_Master_List_tbl[USEPA_GHG_ID],MATCH(Registration_Tbl[[#This Row],[Facility_Unit_ARB_ID]],Spec_Master_List_tbl[ARB_ID],0)),""))</f>
        <v/>
      </c>
      <c r="H37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79" s="52" t="str">
        <f>IF(_xlfn.IFNA(INDEX(Spec_Master_List_tbl[CEC_RPS_ID],MATCH(Registration_Tbl[[#This Row],[Facility_Unit_ARB_ID]],Spec_Master_List_tbl[ARB_ID],0)),"")=0,"",_xlfn.IFNA(INDEX(Spec_Master_List_tbl[CEC_RPS_ID],MATCH(Registration_Tbl[[#This Row],[Facility_Unit_ARB_ID]],Spec_Master_List_tbl[ARB_ID],0)),""))</f>
        <v/>
      </c>
      <c r="J379" s="83"/>
      <c r="K379" s="56"/>
      <c r="L379" s="57"/>
      <c r="M37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79" s="63"/>
      <c r="O379" s="59"/>
      <c r="P379" s="57"/>
      <c r="Q379" s="57"/>
      <c r="R379" s="58"/>
      <c r="S37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79" s="70"/>
      <c r="U379" s="70"/>
      <c r="V379" s="70"/>
      <c r="W379" s="56"/>
      <c r="X379" s="57"/>
      <c r="Y379" s="57"/>
      <c r="Z379" s="56"/>
      <c r="AA379" s="57"/>
      <c r="AB379" s="56"/>
      <c r="AC379" s="57"/>
    </row>
    <row r="380" spans="1:29" ht="16" thickBot="1" x14ac:dyDescent="0.4">
      <c r="A380" s="50" t="str">
        <f>IF(ISBLANK(Registration_Tbl[[#This Row],[Facility_Unit_Name]]),"",'EPE Information'!$C$9)</f>
        <v/>
      </c>
      <c r="B380" s="51"/>
      <c r="C380" s="71" t="str">
        <f>_xlfn.IFNA(INDEX(Spec_Master_List_tbl[ARB_ID],MATCH(Registration_Tbl[[#This Row],[Facility_Unit_Name]],Spec_Master_List_tbl[Specified_Import_Name],0)),"")</f>
        <v/>
      </c>
      <c r="D380" s="52" t="str">
        <f>IF(_xlfn.IFNA(INDEX(Spec_Master_List_tbl[Primary Fuel],MATCH(Registration_Tbl[[#This Row],[Facility_Unit_ARB_ID]],Spec_Master_List_tbl[ARB_ID],0)),"")=0,"",_xlfn.IFNA(INDEX(Spec_Master_List_tbl[Primary Fuel],MATCH(Registration_Tbl[[#This Row],[Facility_Unit_ARB_ID]],Spec_Master_List_tbl[ARB_ID],0)),""))</f>
        <v/>
      </c>
      <c r="E380" s="84" t="str">
        <f>IF(_xlfn.IFNA(INDEX(Spec_Master_List_tbl[Cogen],MATCH(Registration_Tbl[[#This Row],[Facility_Unit_ARB_ID]],Spec_Master_List_tbl[ARB_ID],0)),"")=0,"",_xlfn.IFNA(INDEX(Spec_Master_List_tbl[Cogen],MATCH(Registration_Tbl[[#This Row],[Facility_Unit_ARB_ID]],Spec_Master_List_tbl[ARB_ID],0)),""))</f>
        <v/>
      </c>
      <c r="F380" s="72"/>
      <c r="G380" s="52" t="str">
        <f>IF(_xlfn.IFNA(INDEX(Spec_Master_List_tbl[USEPA_GHG_ID],MATCH(Registration_Tbl[[#This Row],[Facility_Unit_ARB_ID]],Spec_Master_List_tbl[ARB_ID],0)),"")=0,"",_xlfn.IFNA(INDEX(Spec_Master_List_tbl[USEPA_GHG_ID],MATCH(Registration_Tbl[[#This Row],[Facility_Unit_ARB_ID]],Spec_Master_List_tbl[ARB_ID],0)),""))</f>
        <v/>
      </c>
      <c r="H38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80" s="52" t="str">
        <f>IF(_xlfn.IFNA(INDEX(Spec_Master_List_tbl[CEC_RPS_ID],MATCH(Registration_Tbl[[#This Row],[Facility_Unit_ARB_ID]],Spec_Master_List_tbl[ARB_ID],0)),"")=0,"",_xlfn.IFNA(INDEX(Spec_Master_List_tbl[CEC_RPS_ID],MATCH(Registration_Tbl[[#This Row],[Facility_Unit_ARB_ID]],Spec_Master_List_tbl[ARB_ID],0)),""))</f>
        <v/>
      </c>
      <c r="J380" s="83"/>
      <c r="K380" s="56"/>
      <c r="L380" s="57"/>
      <c r="M38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80" s="63"/>
      <c r="O380" s="59"/>
      <c r="P380" s="57"/>
      <c r="Q380" s="57"/>
      <c r="R380" s="58"/>
      <c r="S38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80" s="70"/>
      <c r="U380" s="70"/>
      <c r="V380" s="70"/>
      <c r="W380" s="56"/>
      <c r="X380" s="57"/>
      <c r="Y380" s="57"/>
      <c r="Z380" s="56"/>
      <c r="AA380" s="57"/>
      <c r="AB380" s="56"/>
      <c r="AC380" s="57"/>
    </row>
    <row r="381" spans="1:29" ht="16" thickBot="1" x14ac:dyDescent="0.4">
      <c r="A381" s="50" t="str">
        <f>IF(ISBLANK(Registration_Tbl[[#This Row],[Facility_Unit_Name]]),"",'EPE Information'!$C$9)</f>
        <v/>
      </c>
      <c r="B381" s="51"/>
      <c r="C381" s="71" t="str">
        <f>_xlfn.IFNA(INDEX(Spec_Master_List_tbl[ARB_ID],MATCH(Registration_Tbl[[#This Row],[Facility_Unit_Name]],Spec_Master_List_tbl[Specified_Import_Name],0)),"")</f>
        <v/>
      </c>
      <c r="D381" s="52" t="str">
        <f>IF(_xlfn.IFNA(INDEX(Spec_Master_List_tbl[Primary Fuel],MATCH(Registration_Tbl[[#This Row],[Facility_Unit_ARB_ID]],Spec_Master_List_tbl[ARB_ID],0)),"")=0,"",_xlfn.IFNA(INDEX(Spec_Master_List_tbl[Primary Fuel],MATCH(Registration_Tbl[[#This Row],[Facility_Unit_ARB_ID]],Spec_Master_List_tbl[ARB_ID],0)),""))</f>
        <v/>
      </c>
      <c r="E381" s="84" t="str">
        <f>IF(_xlfn.IFNA(INDEX(Spec_Master_List_tbl[Cogen],MATCH(Registration_Tbl[[#This Row],[Facility_Unit_ARB_ID]],Spec_Master_List_tbl[ARB_ID],0)),"")=0,"",_xlfn.IFNA(INDEX(Spec_Master_List_tbl[Cogen],MATCH(Registration_Tbl[[#This Row],[Facility_Unit_ARB_ID]],Spec_Master_List_tbl[ARB_ID],0)),""))</f>
        <v/>
      </c>
      <c r="F381" s="72"/>
      <c r="G381" s="52" t="str">
        <f>IF(_xlfn.IFNA(INDEX(Spec_Master_List_tbl[USEPA_GHG_ID],MATCH(Registration_Tbl[[#This Row],[Facility_Unit_ARB_ID]],Spec_Master_List_tbl[ARB_ID],0)),"")=0,"",_xlfn.IFNA(INDEX(Spec_Master_List_tbl[USEPA_GHG_ID],MATCH(Registration_Tbl[[#This Row],[Facility_Unit_ARB_ID]],Spec_Master_List_tbl[ARB_ID],0)),""))</f>
        <v/>
      </c>
      <c r="H38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81" s="52" t="str">
        <f>IF(_xlfn.IFNA(INDEX(Spec_Master_List_tbl[CEC_RPS_ID],MATCH(Registration_Tbl[[#This Row],[Facility_Unit_ARB_ID]],Spec_Master_List_tbl[ARB_ID],0)),"")=0,"",_xlfn.IFNA(INDEX(Spec_Master_List_tbl[CEC_RPS_ID],MATCH(Registration_Tbl[[#This Row],[Facility_Unit_ARB_ID]],Spec_Master_List_tbl[ARB_ID],0)),""))</f>
        <v/>
      </c>
      <c r="J381" s="83"/>
      <c r="K381" s="56"/>
      <c r="L381" s="57"/>
      <c r="M38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81" s="63"/>
      <c r="O381" s="59"/>
      <c r="P381" s="57"/>
      <c r="Q381" s="57"/>
      <c r="R381" s="58"/>
      <c r="S38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81" s="70"/>
      <c r="U381" s="70"/>
      <c r="V381" s="70"/>
      <c r="W381" s="56"/>
      <c r="X381" s="57"/>
      <c r="Y381" s="57"/>
      <c r="Z381" s="56"/>
      <c r="AA381" s="57"/>
      <c r="AB381" s="56"/>
      <c r="AC381" s="57"/>
    </row>
    <row r="382" spans="1:29" ht="16" thickBot="1" x14ac:dyDescent="0.4">
      <c r="A382" s="50" t="str">
        <f>IF(ISBLANK(Registration_Tbl[[#This Row],[Facility_Unit_Name]]),"",'EPE Information'!$C$9)</f>
        <v/>
      </c>
      <c r="B382" s="51"/>
      <c r="C382" s="71" t="str">
        <f>_xlfn.IFNA(INDEX(Spec_Master_List_tbl[ARB_ID],MATCH(Registration_Tbl[[#This Row],[Facility_Unit_Name]],Spec_Master_List_tbl[Specified_Import_Name],0)),"")</f>
        <v/>
      </c>
      <c r="D382" s="52" t="str">
        <f>IF(_xlfn.IFNA(INDEX(Spec_Master_List_tbl[Primary Fuel],MATCH(Registration_Tbl[[#This Row],[Facility_Unit_ARB_ID]],Spec_Master_List_tbl[ARB_ID],0)),"")=0,"",_xlfn.IFNA(INDEX(Spec_Master_List_tbl[Primary Fuel],MATCH(Registration_Tbl[[#This Row],[Facility_Unit_ARB_ID]],Spec_Master_List_tbl[ARB_ID],0)),""))</f>
        <v/>
      </c>
      <c r="E382" s="84" t="str">
        <f>IF(_xlfn.IFNA(INDEX(Spec_Master_List_tbl[Cogen],MATCH(Registration_Tbl[[#This Row],[Facility_Unit_ARB_ID]],Spec_Master_List_tbl[ARB_ID],0)),"")=0,"",_xlfn.IFNA(INDEX(Spec_Master_List_tbl[Cogen],MATCH(Registration_Tbl[[#This Row],[Facility_Unit_ARB_ID]],Spec_Master_List_tbl[ARB_ID],0)),""))</f>
        <v/>
      </c>
      <c r="F382" s="72"/>
      <c r="G382" s="52" t="str">
        <f>IF(_xlfn.IFNA(INDEX(Spec_Master_List_tbl[USEPA_GHG_ID],MATCH(Registration_Tbl[[#This Row],[Facility_Unit_ARB_ID]],Spec_Master_List_tbl[ARB_ID],0)),"")=0,"",_xlfn.IFNA(INDEX(Spec_Master_List_tbl[USEPA_GHG_ID],MATCH(Registration_Tbl[[#This Row],[Facility_Unit_ARB_ID]],Spec_Master_List_tbl[ARB_ID],0)),""))</f>
        <v/>
      </c>
      <c r="H38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82" s="52" t="str">
        <f>IF(_xlfn.IFNA(INDEX(Spec_Master_List_tbl[CEC_RPS_ID],MATCH(Registration_Tbl[[#This Row],[Facility_Unit_ARB_ID]],Spec_Master_List_tbl[ARB_ID],0)),"")=0,"",_xlfn.IFNA(INDEX(Spec_Master_List_tbl[CEC_RPS_ID],MATCH(Registration_Tbl[[#This Row],[Facility_Unit_ARB_ID]],Spec_Master_List_tbl[ARB_ID],0)),""))</f>
        <v/>
      </c>
      <c r="J382" s="83"/>
      <c r="K382" s="56"/>
      <c r="L382" s="57"/>
      <c r="M38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82" s="63"/>
      <c r="O382" s="59"/>
      <c r="P382" s="57"/>
      <c r="Q382" s="57"/>
      <c r="R382" s="58"/>
      <c r="S38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82" s="70"/>
      <c r="U382" s="70"/>
      <c r="V382" s="70"/>
      <c r="W382" s="56"/>
      <c r="X382" s="57"/>
      <c r="Y382" s="57"/>
      <c r="Z382" s="56"/>
      <c r="AA382" s="57"/>
      <c r="AB382" s="56"/>
      <c r="AC382" s="57"/>
    </row>
    <row r="383" spans="1:29" ht="16" thickBot="1" x14ac:dyDescent="0.4">
      <c r="A383" s="50" t="str">
        <f>IF(ISBLANK(Registration_Tbl[[#This Row],[Facility_Unit_Name]]),"",'EPE Information'!$C$9)</f>
        <v/>
      </c>
      <c r="B383" s="51"/>
      <c r="C383" s="71" t="str">
        <f>_xlfn.IFNA(INDEX(Spec_Master_List_tbl[ARB_ID],MATCH(Registration_Tbl[[#This Row],[Facility_Unit_Name]],Spec_Master_List_tbl[Specified_Import_Name],0)),"")</f>
        <v/>
      </c>
      <c r="D383" s="52" t="str">
        <f>IF(_xlfn.IFNA(INDEX(Spec_Master_List_tbl[Primary Fuel],MATCH(Registration_Tbl[[#This Row],[Facility_Unit_ARB_ID]],Spec_Master_List_tbl[ARB_ID],0)),"")=0,"",_xlfn.IFNA(INDEX(Spec_Master_List_tbl[Primary Fuel],MATCH(Registration_Tbl[[#This Row],[Facility_Unit_ARB_ID]],Spec_Master_List_tbl[ARB_ID],0)),""))</f>
        <v/>
      </c>
      <c r="E383" s="84" t="str">
        <f>IF(_xlfn.IFNA(INDEX(Spec_Master_List_tbl[Cogen],MATCH(Registration_Tbl[[#This Row],[Facility_Unit_ARB_ID]],Spec_Master_List_tbl[ARB_ID],0)),"")=0,"",_xlfn.IFNA(INDEX(Spec_Master_List_tbl[Cogen],MATCH(Registration_Tbl[[#This Row],[Facility_Unit_ARB_ID]],Spec_Master_List_tbl[ARB_ID],0)),""))</f>
        <v/>
      </c>
      <c r="F383" s="72"/>
      <c r="G383" s="52" t="str">
        <f>IF(_xlfn.IFNA(INDEX(Spec_Master_List_tbl[USEPA_GHG_ID],MATCH(Registration_Tbl[[#This Row],[Facility_Unit_ARB_ID]],Spec_Master_List_tbl[ARB_ID],0)),"")=0,"",_xlfn.IFNA(INDEX(Spec_Master_List_tbl[USEPA_GHG_ID],MATCH(Registration_Tbl[[#This Row],[Facility_Unit_ARB_ID]],Spec_Master_List_tbl[ARB_ID],0)),""))</f>
        <v/>
      </c>
      <c r="H38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83" s="52" t="str">
        <f>IF(_xlfn.IFNA(INDEX(Spec_Master_List_tbl[CEC_RPS_ID],MATCH(Registration_Tbl[[#This Row],[Facility_Unit_ARB_ID]],Spec_Master_List_tbl[ARB_ID],0)),"")=0,"",_xlfn.IFNA(INDEX(Spec_Master_List_tbl[CEC_RPS_ID],MATCH(Registration_Tbl[[#This Row],[Facility_Unit_ARB_ID]],Spec_Master_List_tbl[ARB_ID],0)),""))</f>
        <v/>
      </c>
      <c r="J383" s="83"/>
      <c r="K383" s="56"/>
      <c r="L383" s="57"/>
      <c r="M38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83" s="63"/>
      <c r="O383" s="59"/>
      <c r="P383" s="57"/>
      <c r="Q383" s="57"/>
      <c r="R383" s="58"/>
      <c r="S38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83" s="70"/>
      <c r="U383" s="70"/>
      <c r="V383" s="70"/>
      <c r="W383" s="56"/>
      <c r="X383" s="57"/>
      <c r="Y383" s="57"/>
      <c r="Z383" s="56"/>
      <c r="AA383" s="57"/>
      <c r="AB383" s="56"/>
      <c r="AC383" s="57"/>
    </row>
    <row r="384" spans="1:29" ht="16" thickBot="1" x14ac:dyDescent="0.4">
      <c r="A384" s="50" t="str">
        <f>IF(ISBLANK(Registration_Tbl[[#This Row],[Facility_Unit_Name]]),"",'EPE Information'!$C$9)</f>
        <v/>
      </c>
      <c r="B384" s="51"/>
      <c r="C384" s="71" t="str">
        <f>_xlfn.IFNA(INDEX(Spec_Master_List_tbl[ARB_ID],MATCH(Registration_Tbl[[#This Row],[Facility_Unit_Name]],Spec_Master_List_tbl[Specified_Import_Name],0)),"")</f>
        <v/>
      </c>
      <c r="D384" s="52" t="str">
        <f>IF(_xlfn.IFNA(INDEX(Spec_Master_List_tbl[Primary Fuel],MATCH(Registration_Tbl[[#This Row],[Facility_Unit_ARB_ID]],Spec_Master_List_tbl[ARB_ID],0)),"")=0,"",_xlfn.IFNA(INDEX(Spec_Master_List_tbl[Primary Fuel],MATCH(Registration_Tbl[[#This Row],[Facility_Unit_ARB_ID]],Spec_Master_List_tbl[ARB_ID],0)),""))</f>
        <v/>
      </c>
      <c r="E384" s="84" t="str">
        <f>IF(_xlfn.IFNA(INDEX(Spec_Master_List_tbl[Cogen],MATCH(Registration_Tbl[[#This Row],[Facility_Unit_ARB_ID]],Spec_Master_List_tbl[ARB_ID],0)),"")=0,"",_xlfn.IFNA(INDEX(Spec_Master_List_tbl[Cogen],MATCH(Registration_Tbl[[#This Row],[Facility_Unit_ARB_ID]],Spec_Master_List_tbl[ARB_ID],0)),""))</f>
        <v/>
      </c>
      <c r="F384" s="72"/>
      <c r="G384" s="52" t="str">
        <f>IF(_xlfn.IFNA(INDEX(Spec_Master_List_tbl[USEPA_GHG_ID],MATCH(Registration_Tbl[[#This Row],[Facility_Unit_ARB_ID]],Spec_Master_List_tbl[ARB_ID],0)),"")=0,"",_xlfn.IFNA(INDEX(Spec_Master_List_tbl[USEPA_GHG_ID],MATCH(Registration_Tbl[[#This Row],[Facility_Unit_ARB_ID]],Spec_Master_List_tbl[ARB_ID],0)),""))</f>
        <v/>
      </c>
      <c r="H38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84" s="52" t="str">
        <f>IF(_xlfn.IFNA(INDEX(Spec_Master_List_tbl[CEC_RPS_ID],MATCH(Registration_Tbl[[#This Row],[Facility_Unit_ARB_ID]],Spec_Master_List_tbl[ARB_ID],0)),"")=0,"",_xlfn.IFNA(INDEX(Spec_Master_List_tbl[CEC_RPS_ID],MATCH(Registration_Tbl[[#This Row],[Facility_Unit_ARB_ID]],Spec_Master_List_tbl[ARB_ID],0)),""))</f>
        <v/>
      </c>
      <c r="J384" s="83"/>
      <c r="K384" s="56"/>
      <c r="L384" s="57"/>
      <c r="M38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84" s="63"/>
      <c r="O384" s="59"/>
      <c r="P384" s="57"/>
      <c r="Q384" s="57"/>
      <c r="R384" s="58"/>
      <c r="S38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84" s="70"/>
      <c r="U384" s="70"/>
      <c r="V384" s="70"/>
      <c r="W384" s="56"/>
      <c r="X384" s="57"/>
      <c r="Y384" s="57"/>
      <c r="Z384" s="56"/>
      <c r="AA384" s="57"/>
      <c r="AB384" s="56"/>
      <c r="AC384" s="57"/>
    </row>
    <row r="385" spans="1:29" ht="16" thickBot="1" x14ac:dyDescent="0.4">
      <c r="A385" s="50" t="str">
        <f>IF(ISBLANK(Registration_Tbl[[#This Row],[Facility_Unit_Name]]),"",'EPE Information'!$C$9)</f>
        <v/>
      </c>
      <c r="B385" s="51"/>
      <c r="C385" s="71" t="str">
        <f>_xlfn.IFNA(INDEX(Spec_Master_List_tbl[ARB_ID],MATCH(Registration_Tbl[[#This Row],[Facility_Unit_Name]],Spec_Master_List_tbl[Specified_Import_Name],0)),"")</f>
        <v/>
      </c>
      <c r="D385" s="52" t="str">
        <f>IF(_xlfn.IFNA(INDEX(Spec_Master_List_tbl[Primary Fuel],MATCH(Registration_Tbl[[#This Row],[Facility_Unit_ARB_ID]],Spec_Master_List_tbl[ARB_ID],0)),"")=0,"",_xlfn.IFNA(INDEX(Spec_Master_List_tbl[Primary Fuel],MATCH(Registration_Tbl[[#This Row],[Facility_Unit_ARB_ID]],Spec_Master_List_tbl[ARB_ID],0)),""))</f>
        <v/>
      </c>
      <c r="E385" s="84" t="str">
        <f>IF(_xlfn.IFNA(INDEX(Spec_Master_List_tbl[Cogen],MATCH(Registration_Tbl[[#This Row],[Facility_Unit_ARB_ID]],Spec_Master_List_tbl[ARB_ID],0)),"")=0,"",_xlfn.IFNA(INDEX(Spec_Master_List_tbl[Cogen],MATCH(Registration_Tbl[[#This Row],[Facility_Unit_ARB_ID]],Spec_Master_List_tbl[ARB_ID],0)),""))</f>
        <v/>
      </c>
      <c r="F385" s="72"/>
      <c r="G385" s="52" t="str">
        <f>IF(_xlfn.IFNA(INDEX(Spec_Master_List_tbl[USEPA_GHG_ID],MATCH(Registration_Tbl[[#This Row],[Facility_Unit_ARB_ID]],Spec_Master_List_tbl[ARB_ID],0)),"")=0,"",_xlfn.IFNA(INDEX(Spec_Master_List_tbl[USEPA_GHG_ID],MATCH(Registration_Tbl[[#This Row],[Facility_Unit_ARB_ID]],Spec_Master_List_tbl[ARB_ID],0)),""))</f>
        <v/>
      </c>
      <c r="H38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85" s="52" t="str">
        <f>IF(_xlfn.IFNA(INDEX(Spec_Master_List_tbl[CEC_RPS_ID],MATCH(Registration_Tbl[[#This Row],[Facility_Unit_ARB_ID]],Spec_Master_List_tbl[ARB_ID],0)),"")=0,"",_xlfn.IFNA(INDEX(Spec_Master_List_tbl[CEC_RPS_ID],MATCH(Registration_Tbl[[#This Row],[Facility_Unit_ARB_ID]],Spec_Master_List_tbl[ARB_ID],0)),""))</f>
        <v/>
      </c>
      <c r="J385" s="83"/>
      <c r="K385" s="56"/>
      <c r="L385" s="57"/>
      <c r="M38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85" s="63"/>
      <c r="O385" s="59"/>
      <c r="P385" s="57"/>
      <c r="Q385" s="57"/>
      <c r="R385" s="58"/>
      <c r="S38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85" s="70"/>
      <c r="U385" s="70"/>
      <c r="V385" s="70"/>
      <c r="W385" s="56"/>
      <c r="X385" s="57"/>
      <c r="Y385" s="57"/>
      <c r="Z385" s="56"/>
      <c r="AA385" s="57"/>
      <c r="AB385" s="56"/>
      <c r="AC385" s="57"/>
    </row>
    <row r="386" spans="1:29" ht="16" thickBot="1" x14ac:dyDescent="0.4">
      <c r="A386" s="50" t="str">
        <f>IF(ISBLANK(Registration_Tbl[[#This Row],[Facility_Unit_Name]]),"",'EPE Information'!$C$9)</f>
        <v/>
      </c>
      <c r="B386" s="51"/>
      <c r="C386" s="71" t="str">
        <f>_xlfn.IFNA(INDEX(Spec_Master_List_tbl[ARB_ID],MATCH(Registration_Tbl[[#This Row],[Facility_Unit_Name]],Spec_Master_List_tbl[Specified_Import_Name],0)),"")</f>
        <v/>
      </c>
      <c r="D386" s="52" t="str">
        <f>IF(_xlfn.IFNA(INDEX(Spec_Master_List_tbl[Primary Fuel],MATCH(Registration_Tbl[[#This Row],[Facility_Unit_ARB_ID]],Spec_Master_List_tbl[ARB_ID],0)),"")=0,"",_xlfn.IFNA(INDEX(Spec_Master_List_tbl[Primary Fuel],MATCH(Registration_Tbl[[#This Row],[Facility_Unit_ARB_ID]],Spec_Master_List_tbl[ARB_ID],0)),""))</f>
        <v/>
      </c>
      <c r="E386" s="84" t="str">
        <f>IF(_xlfn.IFNA(INDEX(Spec_Master_List_tbl[Cogen],MATCH(Registration_Tbl[[#This Row],[Facility_Unit_ARB_ID]],Spec_Master_List_tbl[ARB_ID],0)),"")=0,"",_xlfn.IFNA(INDEX(Spec_Master_List_tbl[Cogen],MATCH(Registration_Tbl[[#This Row],[Facility_Unit_ARB_ID]],Spec_Master_List_tbl[ARB_ID],0)),""))</f>
        <v/>
      </c>
      <c r="F386" s="72"/>
      <c r="G386" s="52" t="str">
        <f>IF(_xlfn.IFNA(INDEX(Spec_Master_List_tbl[USEPA_GHG_ID],MATCH(Registration_Tbl[[#This Row],[Facility_Unit_ARB_ID]],Spec_Master_List_tbl[ARB_ID],0)),"")=0,"",_xlfn.IFNA(INDEX(Spec_Master_List_tbl[USEPA_GHG_ID],MATCH(Registration_Tbl[[#This Row],[Facility_Unit_ARB_ID]],Spec_Master_List_tbl[ARB_ID],0)),""))</f>
        <v/>
      </c>
      <c r="H38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86" s="52" t="str">
        <f>IF(_xlfn.IFNA(INDEX(Spec_Master_List_tbl[CEC_RPS_ID],MATCH(Registration_Tbl[[#This Row],[Facility_Unit_ARB_ID]],Spec_Master_List_tbl[ARB_ID],0)),"")=0,"",_xlfn.IFNA(INDEX(Spec_Master_List_tbl[CEC_RPS_ID],MATCH(Registration_Tbl[[#This Row],[Facility_Unit_ARB_ID]],Spec_Master_List_tbl[ARB_ID],0)),""))</f>
        <v/>
      </c>
      <c r="J386" s="83"/>
      <c r="K386" s="56"/>
      <c r="L386" s="57"/>
      <c r="M38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86" s="63"/>
      <c r="O386" s="59"/>
      <c r="P386" s="57"/>
      <c r="Q386" s="57"/>
      <c r="R386" s="58"/>
      <c r="S38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86" s="70"/>
      <c r="U386" s="70"/>
      <c r="V386" s="70"/>
      <c r="W386" s="56"/>
      <c r="X386" s="57"/>
      <c r="Y386" s="57"/>
      <c r="Z386" s="56"/>
      <c r="AA386" s="57"/>
      <c r="AB386" s="56"/>
      <c r="AC386" s="57"/>
    </row>
    <row r="387" spans="1:29" ht="16" thickBot="1" x14ac:dyDescent="0.4">
      <c r="A387" s="50" t="str">
        <f>IF(ISBLANK(Registration_Tbl[[#This Row],[Facility_Unit_Name]]),"",'EPE Information'!$C$9)</f>
        <v/>
      </c>
      <c r="B387" s="51"/>
      <c r="C387" s="71" t="str">
        <f>_xlfn.IFNA(INDEX(Spec_Master_List_tbl[ARB_ID],MATCH(Registration_Tbl[[#This Row],[Facility_Unit_Name]],Spec_Master_List_tbl[Specified_Import_Name],0)),"")</f>
        <v/>
      </c>
      <c r="D387" s="52" t="str">
        <f>IF(_xlfn.IFNA(INDEX(Spec_Master_List_tbl[Primary Fuel],MATCH(Registration_Tbl[[#This Row],[Facility_Unit_ARB_ID]],Spec_Master_List_tbl[ARB_ID],0)),"")=0,"",_xlfn.IFNA(INDEX(Spec_Master_List_tbl[Primary Fuel],MATCH(Registration_Tbl[[#This Row],[Facility_Unit_ARB_ID]],Spec_Master_List_tbl[ARB_ID],0)),""))</f>
        <v/>
      </c>
      <c r="E387" s="84" t="str">
        <f>IF(_xlfn.IFNA(INDEX(Spec_Master_List_tbl[Cogen],MATCH(Registration_Tbl[[#This Row],[Facility_Unit_ARB_ID]],Spec_Master_List_tbl[ARB_ID],0)),"")=0,"",_xlfn.IFNA(INDEX(Spec_Master_List_tbl[Cogen],MATCH(Registration_Tbl[[#This Row],[Facility_Unit_ARB_ID]],Spec_Master_List_tbl[ARB_ID],0)),""))</f>
        <v/>
      </c>
      <c r="F387" s="72"/>
      <c r="G387" s="52" t="str">
        <f>IF(_xlfn.IFNA(INDEX(Spec_Master_List_tbl[USEPA_GHG_ID],MATCH(Registration_Tbl[[#This Row],[Facility_Unit_ARB_ID]],Spec_Master_List_tbl[ARB_ID],0)),"")=0,"",_xlfn.IFNA(INDEX(Spec_Master_List_tbl[USEPA_GHG_ID],MATCH(Registration_Tbl[[#This Row],[Facility_Unit_ARB_ID]],Spec_Master_List_tbl[ARB_ID],0)),""))</f>
        <v/>
      </c>
      <c r="H38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87" s="52" t="str">
        <f>IF(_xlfn.IFNA(INDEX(Spec_Master_List_tbl[CEC_RPS_ID],MATCH(Registration_Tbl[[#This Row],[Facility_Unit_ARB_ID]],Spec_Master_List_tbl[ARB_ID],0)),"")=0,"",_xlfn.IFNA(INDEX(Spec_Master_List_tbl[CEC_RPS_ID],MATCH(Registration_Tbl[[#This Row],[Facility_Unit_ARB_ID]],Spec_Master_List_tbl[ARB_ID],0)),""))</f>
        <v/>
      </c>
      <c r="J387" s="83"/>
      <c r="K387" s="56"/>
      <c r="L387" s="57"/>
      <c r="M38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87" s="63"/>
      <c r="O387" s="59"/>
      <c r="P387" s="57"/>
      <c r="Q387" s="57"/>
      <c r="R387" s="58"/>
      <c r="S38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87" s="70"/>
      <c r="U387" s="70"/>
      <c r="V387" s="70"/>
      <c r="W387" s="56"/>
      <c r="X387" s="57"/>
      <c r="Y387" s="57"/>
      <c r="Z387" s="56"/>
      <c r="AA387" s="57"/>
      <c r="AB387" s="56"/>
      <c r="AC387" s="57"/>
    </row>
    <row r="388" spans="1:29" ht="16" thickBot="1" x14ac:dyDescent="0.4">
      <c r="A388" s="50" t="str">
        <f>IF(ISBLANK(Registration_Tbl[[#This Row],[Facility_Unit_Name]]),"",'EPE Information'!$C$9)</f>
        <v/>
      </c>
      <c r="B388" s="51"/>
      <c r="C388" s="71" t="str">
        <f>_xlfn.IFNA(INDEX(Spec_Master_List_tbl[ARB_ID],MATCH(Registration_Tbl[[#This Row],[Facility_Unit_Name]],Spec_Master_List_tbl[Specified_Import_Name],0)),"")</f>
        <v/>
      </c>
      <c r="D388" s="52" t="str">
        <f>IF(_xlfn.IFNA(INDEX(Spec_Master_List_tbl[Primary Fuel],MATCH(Registration_Tbl[[#This Row],[Facility_Unit_ARB_ID]],Spec_Master_List_tbl[ARB_ID],0)),"")=0,"",_xlfn.IFNA(INDEX(Spec_Master_List_tbl[Primary Fuel],MATCH(Registration_Tbl[[#This Row],[Facility_Unit_ARB_ID]],Spec_Master_List_tbl[ARB_ID],0)),""))</f>
        <v/>
      </c>
      <c r="E388" s="84" t="str">
        <f>IF(_xlfn.IFNA(INDEX(Spec_Master_List_tbl[Cogen],MATCH(Registration_Tbl[[#This Row],[Facility_Unit_ARB_ID]],Spec_Master_List_tbl[ARB_ID],0)),"")=0,"",_xlfn.IFNA(INDEX(Spec_Master_List_tbl[Cogen],MATCH(Registration_Tbl[[#This Row],[Facility_Unit_ARB_ID]],Spec_Master_List_tbl[ARB_ID],0)),""))</f>
        <v/>
      </c>
      <c r="F388" s="72"/>
      <c r="G388" s="52" t="str">
        <f>IF(_xlfn.IFNA(INDEX(Spec_Master_List_tbl[USEPA_GHG_ID],MATCH(Registration_Tbl[[#This Row],[Facility_Unit_ARB_ID]],Spec_Master_List_tbl[ARB_ID],0)),"")=0,"",_xlfn.IFNA(INDEX(Spec_Master_List_tbl[USEPA_GHG_ID],MATCH(Registration_Tbl[[#This Row],[Facility_Unit_ARB_ID]],Spec_Master_List_tbl[ARB_ID],0)),""))</f>
        <v/>
      </c>
      <c r="H38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88" s="52" t="str">
        <f>IF(_xlfn.IFNA(INDEX(Spec_Master_List_tbl[CEC_RPS_ID],MATCH(Registration_Tbl[[#This Row],[Facility_Unit_ARB_ID]],Spec_Master_List_tbl[ARB_ID],0)),"")=0,"",_xlfn.IFNA(INDEX(Spec_Master_List_tbl[CEC_RPS_ID],MATCH(Registration_Tbl[[#This Row],[Facility_Unit_ARB_ID]],Spec_Master_List_tbl[ARB_ID],0)),""))</f>
        <v/>
      </c>
      <c r="J388" s="83"/>
      <c r="K388" s="56"/>
      <c r="L388" s="57"/>
      <c r="M38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88" s="63"/>
      <c r="O388" s="59"/>
      <c r="P388" s="57"/>
      <c r="Q388" s="57"/>
      <c r="R388" s="58"/>
      <c r="S38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88" s="70"/>
      <c r="U388" s="70"/>
      <c r="V388" s="70"/>
      <c r="W388" s="56"/>
      <c r="X388" s="57"/>
      <c r="Y388" s="57"/>
      <c r="Z388" s="56"/>
      <c r="AA388" s="57"/>
      <c r="AB388" s="56"/>
      <c r="AC388" s="57"/>
    </row>
    <row r="389" spans="1:29" ht="16" thickBot="1" x14ac:dyDescent="0.4">
      <c r="A389" s="50" t="str">
        <f>IF(ISBLANK(Registration_Tbl[[#This Row],[Facility_Unit_Name]]),"",'EPE Information'!$C$9)</f>
        <v/>
      </c>
      <c r="B389" s="51"/>
      <c r="C389" s="71" t="str">
        <f>_xlfn.IFNA(INDEX(Spec_Master_List_tbl[ARB_ID],MATCH(Registration_Tbl[[#This Row],[Facility_Unit_Name]],Spec_Master_List_tbl[Specified_Import_Name],0)),"")</f>
        <v/>
      </c>
      <c r="D389" s="52" t="str">
        <f>IF(_xlfn.IFNA(INDEX(Spec_Master_List_tbl[Primary Fuel],MATCH(Registration_Tbl[[#This Row],[Facility_Unit_ARB_ID]],Spec_Master_List_tbl[ARB_ID],0)),"")=0,"",_xlfn.IFNA(INDEX(Spec_Master_List_tbl[Primary Fuel],MATCH(Registration_Tbl[[#This Row],[Facility_Unit_ARB_ID]],Spec_Master_List_tbl[ARB_ID],0)),""))</f>
        <v/>
      </c>
      <c r="E389" s="84" t="str">
        <f>IF(_xlfn.IFNA(INDEX(Spec_Master_List_tbl[Cogen],MATCH(Registration_Tbl[[#This Row],[Facility_Unit_ARB_ID]],Spec_Master_List_tbl[ARB_ID],0)),"")=0,"",_xlfn.IFNA(INDEX(Spec_Master_List_tbl[Cogen],MATCH(Registration_Tbl[[#This Row],[Facility_Unit_ARB_ID]],Spec_Master_List_tbl[ARB_ID],0)),""))</f>
        <v/>
      </c>
      <c r="F389" s="72"/>
      <c r="G389" s="52" t="str">
        <f>IF(_xlfn.IFNA(INDEX(Spec_Master_List_tbl[USEPA_GHG_ID],MATCH(Registration_Tbl[[#This Row],[Facility_Unit_ARB_ID]],Spec_Master_List_tbl[ARB_ID],0)),"")=0,"",_xlfn.IFNA(INDEX(Spec_Master_List_tbl[USEPA_GHG_ID],MATCH(Registration_Tbl[[#This Row],[Facility_Unit_ARB_ID]],Spec_Master_List_tbl[ARB_ID],0)),""))</f>
        <v/>
      </c>
      <c r="H38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89" s="52" t="str">
        <f>IF(_xlfn.IFNA(INDEX(Spec_Master_List_tbl[CEC_RPS_ID],MATCH(Registration_Tbl[[#This Row],[Facility_Unit_ARB_ID]],Spec_Master_List_tbl[ARB_ID],0)),"")=0,"",_xlfn.IFNA(INDEX(Spec_Master_List_tbl[CEC_RPS_ID],MATCH(Registration_Tbl[[#This Row],[Facility_Unit_ARB_ID]],Spec_Master_List_tbl[ARB_ID],0)),""))</f>
        <v/>
      </c>
      <c r="J389" s="83"/>
      <c r="K389" s="56"/>
      <c r="L389" s="57"/>
      <c r="M38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89" s="63"/>
      <c r="O389" s="59"/>
      <c r="P389" s="57"/>
      <c r="Q389" s="57"/>
      <c r="R389" s="58"/>
      <c r="S38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89" s="70"/>
      <c r="U389" s="70"/>
      <c r="V389" s="70"/>
      <c r="W389" s="56"/>
      <c r="X389" s="57"/>
      <c r="Y389" s="57"/>
      <c r="Z389" s="56"/>
      <c r="AA389" s="57"/>
      <c r="AB389" s="56"/>
      <c r="AC389" s="57"/>
    </row>
    <row r="390" spans="1:29" ht="16" thickBot="1" x14ac:dyDescent="0.4">
      <c r="A390" s="50" t="str">
        <f>IF(ISBLANK(Registration_Tbl[[#This Row],[Facility_Unit_Name]]),"",'EPE Information'!$C$9)</f>
        <v/>
      </c>
      <c r="B390" s="51"/>
      <c r="C390" s="71" t="str">
        <f>_xlfn.IFNA(INDEX(Spec_Master_List_tbl[ARB_ID],MATCH(Registration_Tbl[[#This Row],[Facility_Unit_Name]],Spec_Master_List_tbl[Specified_Import_Name],0)),"")</f>
        <v/>
      </c>
      <c r="D390" s="52" t="str">
        <f>IF(_xlfn.IFNA(INDEX(Spec_Master_List_tbl[Primary Fuel],MATCH(Registration_Tbl[[#This Row],[Facility_Unit_ARB_ID]],Spec_Master_List_tbl[ARB_ID],0)),"")=0,"",_xlfn.IFNA(INDEX(Spec_Master_List_tbl[Primary Fuel],MATCH(Registration_Tbl[[#This Row],[Facility_Unit_ARB_ID]],Spec_Master_List_tbl[ARB_ID],0)),""))</f>
        <v/>
      </c>
      <c r="E390" s="84" t="str">
        <f>IF(_xlfn.IFNA(INDEX(Spec_Master_List_tbl[Cogen],MATCH(Registration_Tbl[[#This Row],[Facility_Unit_ARB_ID]],Spec_Master_List_tbl[ARB_ID],0)),"")=0,"",_xlfn.IFNA(INDEX(Spec_Master_List_tbl[Cogen],MATCH(Registration_Tbl[[#This Row],[Facility_Unit_ARB_ID]],Spec_Master_List_tbl[ARB_ID],0)),""))</f>
        <v/>
      </c>
      <c r="F390" s="72"/>
      <c r="G390" s="52" t="str">
        <f>IF(_xlfn.IFNA(INDEX(Spec_Master_List_tbl[USEPA_GHG_ID],MATCH(Registration_Tbl[[#This Row],[Facility_Unit_ARB_ID]],Spec_Master_List_tbl[ARB_ID],0)),"")=0,"",_xlfn.IFNA(INDEX(Spec_Master_List_tbl[USEPA_GHG_ID],MATCH(Registration_Tbl[[#This Row],[Facility_Unit_ARB_ID]],Spec_Master_List_tbl[ARB_ID],0)),""))</f>
        <v/>
      </c>
      <c r="H39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90" s="52" t="str">
        <f>IF(_xlfn.IFNA(INDEX(Spec_Master_List_tbl[CEC_RPS_ID],MATCH(Registration_Tbl[[#This Row],[Facility_Unit_ARB_ID]],Spec_Master_List_tbl[ARB_ID],0)),"")=0,"",_xlfn.IFNA(INDEX(Spec_Master_List_tbl[CEC_RPS_ID],MATCH(Registration_Tbl[[#This Row],[Facility_Unit_ARB_ID]],Spec_Master_List_tbl[ARB_ID],0)),""))</f>
        <v/>
      </c>
      <c r="J390" s="83"/>
      <c r="K390" s="56"/>
      <c r="L390" s="57"/>
      <c r="M39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90" s="63"/>
      <c r="O390" s="59"/>
      <c r="P390" s="57"/>
      <c r="Q390" s="57"/>
      <c r="R390" s="58"/>
      <c r="S39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90" s="70"/>
      <c r="U390" s="70"/>
      <c r="V390" s="70"/>
      <c r="W390" s="56"/>
      <c r="X390" s="57"/>
      <c r="Y390" s="57"/>
      <c r="Z390" s="56"/>
      <c r="AA390" s="57"/>
      <c r="AB390" s="56"/>
      <c r="AC390" s="57"/>
    </row>
    <row r="391" spans="1:29" ht="16" thickBot="1" x14ac:dyDescent="0.4">
      <c r="A391" s="50" t="str">
        <f>IF(ISBLANK(Registration_Tbl[[#This Row],[Facility_Unit_Name]]),"",'EPE Information'!$C$9)</f>
        <v/>
      </c>
      <c r="B391" s="51"/>
      <c r="C391" s="71" t="str">
        <f>_xlfn.IFNA(INDEX(Spec_Master_List_tbl[ARB_ID],MATCH(Registration_Tbl[[#This Row],[Facility_Unit_Name]],Spec_Master_List_tbl[Specified_Import_Name],0)),"")</f>
        <v/>
      </c>
      <c r="D391" s="52" t="str">
        <f>IF(_xlfn.IFNA(INDEX(Spec_Master_List_tbl[Primary Fuel],MATCH(Registration_Tbl[[#This Row],[Facility_Unit_ARB_ID]],Spec_Master_List_tbl[ARB_ID],0)),"")=0,"",_xlfn.IFNA(INDEX(Spec_Master_List_tbl[Primary Fuel],MATCH(Registration_Tbl[[#This Row],[Facility_Unit_ARB_ID]],Spec_Master_List_tbl[ARB_ID],0)),""))</f>
        <v/>
      </c>
      <c r="E391" s="84" t="str">
        <f>IF(_xlfn.IFNA(INDEX(Spec_Master_List_tbl[Cogen],MATCH(Registration_Tbl[[#This Row],[Facility_Unit_ARB_ID]],Spec_Master_List_tbl[ARB_ID],0)),"")=0,"",_xlfn.IFNA(INDEX(Spec_Master_List_tbl[Cogen],MATCH(Registration_Tbl[[#This Row],[Facility_Unit_ARB_ID]],Spec_Master_List_tbl[ARB_ID],0)),""))</f>
        <v/>
      </c>
      <c r="F391" s="72"/>
      <c r="G391" s="52" t="str">
        <f>IF(_xlfn.IFNA(INDEX(Spec_Master_List_tbl[USEPA_GHG_ID],MATCH(Registration_Tbl[[#This Row],[Facility_Unit_ARB_ID]],Spec_Master_List_tbl[ARB_ID],0)),"")=0,"",_xlfn.IFNA(INDEX(Spec_Master_List_tbl[USEPA_GHG_ID],MATCH(Registration_Tbl[[#This Row],[Facility_Unit_ARB_ID]],Spec_Master_List_tbl[ARB_ID],0)),""))</f>
        <v/>
      </c>
      <c r="H39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91" s="52" t="str">
        <f>IF(_xlfn.IFNA(INDEX(Spec_Master_List_tbl[CEC_RPS_ID],MATCH(Registration_Tbl[[#This Row],[Facility_Unit_ARB_ID]],Spec_Master_List_tbl[ARB_ID],0)),"")=0,"",_xlfn.IFNA(INDEX(Spec_Master_List_tbl[CEC_RPS_ID],MATCH(Registration_Tbl[[#This Row],[Facility_Unit_ARB_ID]],Spec_Master_List_tbl[ARB_ID],0)),""))</f>
        <v/>
      </c>
      <c r="J391" s="83"/>
      <c r="K391" s="56"/>
      <c r="L391" s="57"/>
      <c r="M39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91" s="63"/>
      <c r="O391" s="59"/>
      <c r="P391" s="57"/>
      <c r="Q391" s="57"/>
      <c r="R391" s="58"/>
      <c r="S39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91" s="70"/>
      <c r="U391" s="70"/>
      <c r="V391" s="70"/>
      <c r="W391" s="56"/>
      <c r="X391" s="57"/>
      <c r="Y391" s="57"/>
      <c r="Z391" s="56"/>
      <c r="AA391" s="57"/>
      <c r="AB391" s="56"/>
      <c r="AC391" s="57"/>
    </row>
    <row r="392" spans="1:29" ht="16" thickBot="1" x14ac:dyDescent="0.4">
      <c r="A392" s="50" t="str">
        <f>IF(ISBLANK(Registration_Tbl[[#This Row],[Facility_Unit_Name]]),"",'EPE Information'!$C$9)</f>
        <v/>
      </c>
      <c r="B392" s="51"/>
      <c r="C392" s="71" t="str">
        <f>_xlfn.IFNA(INDEX(Spec_Master_List_tbl[ARB_ID],MATCH(Registration_Tbl[[#This Row],[Facility_Unit_Name]],Spec_Master_List_tbl[Specified_Import_Name],0)),"")</f>
        <v/>
      </c>
      <c r="D392" s="52" t="str">
        <f>IF(_xlfn.IFNA(INDEX(Spec_Master_List_tbl[Primary Fuel],MATCH(Registration_Tbl[[#This Row],[Facility_Unit_ARB_ID]],Spec_Master_List_tbl[ARB_ID],0)),"")=0,"",_xlfn.IFNA(INDEX(Spec_Master_List_tbl[Primary Fuel],MATCH(Registration_Tbl[[#This Row],[Facility_Unit_ARB_ID]],Spec_Master_List_tbl[ARB_ID],0)),""))</f>
        <v/>
      </c>
      <c r="E392" s="84" t="str">
        <f>IF(_xlfn.IFNA(INDEX(Spec_Master_List_tbl[Cogen],MATCH(Registration_Tbl[[#This Row],[Facility_Unit_ARB_ID]],Spec_Master_List_tbl[ARB_ID],0)),"")=0,"",_xlfn.IFNA(INDEX(Spec_Master_List_tbl[Cogen],MATCH(Registration_Tbl[[#This Row],[Facility_Unit_ARB_ID]],Spec_Master_List_tbl[ARB_ID],0)),""))</f>
        <v/>
      </c>
      <c r="F392" s="72"/>
      <c r="G392" s="52" t="str">
        <f>IF(_xlfn.IFNA(INDEX(Spec_Master_List_tbl[USEPA_GHG_ID],MATCH(Registration_Tbl[[#This Row],[Facility_Unit_ARB_ID]],Spec_Master_List_tbl[ARB_ID],0)),"")=0,"",_xlfn.IFNA(INDEX(Spec_Master_List_tbl[USEPA_GHG_ID],MATCH(Registration_Tbl[[#This Row],[Facility_Unit_ARB_ID]],Spec_Master_List_tbl[ARB_ID],0)),""))</f>
        <v/>
      </c>
      <c r="H39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92" s="52" t="str">
        <f>IF(_xlfn.IFNA(INDEX(Spec_Master_List_tbl[CEC_RPS_ID],MATCH(Registration_Tbl[[#This Row],[Facility_Unit_ARB_ID]],Spec_Master_List_tbl[ARB_ID],0)),"")=0,"",_xlfn.IFNA(INDEX(Spec_Master_List_tbl[CEC_RPS_ID],MATCH(Registration_Tbl[[#This Row],[Facility_Unit_ARB_ID]],Spec_Master_List_tbl[ARB_ID],0)),""))</f>
        <v/>
      </c>
      <c r="J392" s="83"/>
      <c r="K392" s="56"/>
      <c r="L392" s="57"/>
      <c r="M39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92" s="63"/>
      <c r="O392" s="59"/>
      <c r="P392" s="57"/>
      <c r="Q392" s="57"/>
      <c r="R392" s="58"/>
      <c r="S39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92" s="70"/>
      <c r="U392" s="70"/>
      <c r="V392" s="70"/>
      <c r="W392" s="56"/>
      <c r="X392" s="57"/>
      <c r="Y392" s="57"/>
      <c r="Z392" s="56"/>
      <c r="AA392" s="57"/>
      <c r="AB392" s="56"/>
      <c r="AC392" s="57"/>
    </row>
    <row r="393" spans="1:29" ht="16" thickBot="1" x14ac:dyDescent="0.4">
      <c r="A393" s="50" t="str">
        <f>IF(ISBLANK(Registration_Tbl[[#This Row],[Facility_Unit_Name]]),"",'EPE Information'!$C$9)</f>
        <v/>
      </c>
      <c r="B393" s="51"/>
      <c r="C393" s="71" t="str">
        <f>_xlfn.IFNA(INDEX(Spec_Master_List_tbl[ARB_ID],MATCH(Registration_Tbl[[#This Row],[Facility_Unit_Name]],Spec_Master_List_tbl[Specified_Import_Name],0)),"")</f>
        <v/>
      </c>
      <c r="D393" s="52" t="str">
        <f>IF(_xlfn.IFNA(INDEX(Spec_Master_List_tbl[Primary Fuel],MATCH(Registration_Tbl[[#This Row],[Facility_Unit_ARB_ID]],Spec_Master_List_tbl[ARB_ID],0)),"")=0,"",_xlfn.IFNA(INDEX(Spec_Master_List_tbl[Primary Fuel],MATCH(Registration_Tbl[[#This Row],[Facility_Unit_ARB_ID]],Spec_Master_List_tbl[ARB_ID],0)),""))</f>
        <v/>
      </c>
      <c r="E393" s="84" t="str">
        <f>IF(_xlfn.IFNA(INDEX(Spec_Master_List_tbl[Cogen],MATCH(Registration_Tbl[[#This Row],[Facility_Unit_ARB_ID]],Spec_Master_List_tbl[ARB_ID],0)),"")=0,"",_xlfn.IFNA(INDEX(Spec_Master_List_tbl[Cogen],MATCH(Registration_Tbl[[#This Row],[Facility_Unit_ARB_ID]],Spec_Master_List_tbl[ARB_ID],0)),""))</f>
        <v/>
      </c>
      <c r="F393" s="72"/>
      <c r="G393" s="52" t="str">
        <f>IF(_xlfn.IFNA(INDEX(Spec_Master_List_tbl[USEPA_GHG_ID],MATCH(Registration_Tbl[[#This Row],[Facility_Unit_ARB_ID]],Spec_Master_List_tbl[ARB_ID],0)),"")=0,"",_xlfn.IFNA(INDEX(Spec_Master_List_tbl[USEPA_GHG_ID],MATCH(Registration_Tbl[[#This Row],[Facility_Unit_ARB_ID]],Spec_Master_List_tbl[ARB_ID],0)),""))</f>
        <v/>
      </c>
      <c r="H39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93" s="52" t="str">
        <f>IF(_xlfn.IFNA(INDEX(Spec_Master_List_tbl[CEC_RPS_ID],MATCH(Registration_Tbl[[#This Row],[Facility_Unit_ARB_ID]],Spec_Master_List_tbl[ARB_ID],0)),"")=0,"",_xlfn.IFNA(INDEX(Spec_Master_List_tbl[CEC_RPS_ID],MATCH(Registration_Tbl[[#This Row],[Facility_Unit_ARB_ID]],Spec_Master_List_tbl[ARB_ID],0)),""))</f>
        <v/>
      </c>
      <c r="J393" s="83"/>
      <c r="K393" s="56"/>
      <c r="L393" s="57"/>
      <c r="M39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93" s="63"/>
      <c r="O393" s="59"/>
      <c r="P393" s="57"/>
      <c r="Q393" s="57"/>
      <c r="R393" s="58"/>
      <c r="S39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93" s="70"/>
      <c r="U393" s="70"/>
      <c r="V393" s="70"/>
      <c r="W393" s="56"/>
      <c r="X393" s="57"/>
      <c r="Y393" s="57"/>
      <c r="Z393" s="56"/>
      <c r="AA393" s="57"/>
      <c r="AB393" s="56"/>
      <c r="AC393" s="57"/>
    </row>
    <row r="394" spans="1:29" ht="16" thickBot="1" x14ac:dyDescent="0.4">
      <c r="A394" s="50" t="str">
        <f>IF(ISBLANK(Registration_Tbl[[#This Row],[Facility_Unit_Name]]),"",'EPE Information'!$C$9)</f>
        <v/>
      </c>
      <c r="B394" s="51"/>
      <c r="C394" s="71" t="str">
        <f>_xlfn.IFNA(INDEX(Spec_Master_List_tbl[ARB_ID],MATCH(Registration_Tbl[[#This Row],[Facility_Unit_Name]],Spec_Master_List_tbl[Specified_Import_Name],0)),"")</f>
        <v/>
      </c>
      <c r="D394" s="52" t="str">
        <f>IF(_xlfn.IFNA(INDEX(Spec_Master_List_tbl[Primary Fuel],MATCH(Registration_Tbl[[#This Row],[Facility_Unit_ARB_ID]],Spec_Master_List_tbl[ARB_ID],0)),"")=0,"",_xlfn.IFNA(INDEX(Spec_Master_List_tbl[Primary Fuel],MATCH(Registration_Tbl[[#This Row],[Facility_Unit_ARB_ID]],Spec_Master_List_tbl[ARB_ID],0)),""))</f>
        <v/>
      </c>
      <c r="E394" s="84" t="str">
        <f>IF(_xlfn.IFNA(INDEX(Spec_Master_List_tbl[Cogen],MATCH(Registration_Tbl[[#This Row],[Facility_Unit_ARB_ID]],Spec_Master_List_tbl[ARB_ID],0)),"")=0,"",_xlfn.IFNA(INDEX(Spec_Master_List_tbl[Cogen],MATCH(Registration_Tbl[[#This Row],[Facility_Unit_ARB_ID]],Spec_Master_List_tbl[ARB_ID],0)),""))</f>
        <v/>
      </c>
      <c r="F394" s="72"/>
      <c r="G394" s="52" t="str">
        <f>IF(_xlfn.IFNA(INDEX(Spec_Master_List_tbl[USEPA_GHG_ID],MATCH(Registration_Tbl[[#This Row],[Facility_Unit_ARB_ID]],Spec_Master_List_tbl[ARB_ID],0)),"")=0,"",_xlfn.IFNA(INDEX(Spec_Master_List_tbl[USEPA_GHG_ID],MATCH(Registration_Tbl[[#This Row],[Facility_Unit_ARB_ID]],Spec_Master_List_tbl[ARB_ID],0)),""))</f>
        <v/>
      </c>
      <c r="H39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94" s="52" t="str">
        <f>IF(_xlfn.IFNA(INDEX(Spec_Master_List_tbl[CEC_RPS_ID],MATCH(Registration_Tbl[[#This Row],[Facility_Unit_ARB_ID]],Spec_Master_List_tbl[ARB_ID],0)),"")=0,"",_xlfn.IFNA(INDEX(Spec_Master_List_tbl[CEC_RPS_ID],MATCH(Registration_Tbl[[#This Row],[Facility_Unit_ARB_ID]],Spec_Master_List_tbl[ARB_ID],0)),""))</f>
        <v/>
      </c>
      <c r="J394" s="83"/>
      <c r="K394" s="56"/>
      <c r="L394" s="57"/>
      <c r="M39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94" s="63"/>
      <c r="O394" s="59"/>
      <c r="P394" s="57"/>
      <c r="Q394" s="57"/>
      <c r="R394" s="58"/>
      <c r="S39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94" s="70"/>
      <c r="U394" s="70"/>
      <c r="V394" s="70"/>
      <c r="W394" s="56"/>
      <c r="X394" s="57"/>
      <c r="Y394" s="57"/>
      <c r="Z394" s="56"/>
      <c r="AA394" s="57"/>
      <c r="AB394" s="56"/>
      <c r="AC394" s="57"/>
    </row>
    <row r="395" spans="1:29" ht="16" thickBot="1" x14ac:dyDescent="0.4">
      <c r="A395" s="50" t="str">
        <f>IF(ISBLANK(Registration_Tbl[[#This Row],[Facility_Unit_Name]]),"",'EPE Information'!$C$9)</f>
        <v/>
      </c>
      <c r="B395" s="51"/>
      <c r="C395" s="71" t="str">
        <f>_xlfn.IFNA(INDEX(Spec_Master_List_tbl[ARB_ID],MATCH(Registration_Tbl[[#This Row],[Facility_Unit_Name]],Spec_Master_List_tbl[Specified_Import_Name],0)),"")</f>
        <v/>
      </c>
      <c r="D395" s="52" t="str">
        <f>IF(_xlfn.IFNA(INDEX(Spec_Master_List_tbl[Primary Fuel],MATCH(Registration_Tbl[[#This Row],[Facility_Unit_ARB_ID]],Spec_Master_List_tbl[ARB_ID],0)),"")=0,"",_xlfn.IFNA(INDEX(Spec_Master_List_tbl[Primary Fuel],MATCH(Registration_Tbl[[#This Row],[Facility_Unit_ARB_ID]],Spec_Master_List_tbl[ARB_ID],0)),""))</f>
        <v/>
      </c>
      <c r="E395" s="84" t="str">
        <f>IF(_xlfn.IFNA(INDEX(Spec_Master_List_tbl[Cogen],MATCH(Registration_Tbl[[#This Row],[Facility_Unit_ARB_ID]],Spec_Master_List_tbl[ARB_ID],0)),"")=0,"",_xlfn.IFNA(INDEX(Spec_Master_List_tbl[Cogen],MATCH(Registration_Tbl[[#This Row],[Facility_Unit_ARB_ID]],Spec_Master_List_tbl[ARB_ID],0)),""))</f>
        <v/>
      </c>
      <c r="F395" s="72"/>
      <c r="G395" s="52" t="str">
        <f>IF(_xlfn.IFNA(INDEX(Spec_Master_List_tbl[USEPA_GHG_ID],MATCH(Registration_Tbl[[#This Row],[Facility_Unit_ARB_ID]],Spec_Master_List_tbl[ARB_ID],0)),"")=0,"",_xlfn.IFNA(INDEX(Spec_Master_List_tbl[USEPA_GHG_ID],MATCH(Registration_Tbl[[#This Row],[Facility_Unit_ARB_ID]],Spec_Master_List_tbl[ARB_ID],0)),""))</f>
        <v/>
      </c>
      <c r="H39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95" s="52" t="str">
        <f>IF(_xlfn.IFNA(INDEX(Spec_Master_List_tbl[CEC_RPS_ID],MATCH(Registration_Tbl[[#This Row],[Facility_Unit_ARB_ID]],Spec_Master_List_tbl[ARB_ID],0)),"")=0,"",_xlfn.IFNA(INDEX(Spec_Master_List_tbl[CEC_RPS_ID],MATCH(Registration_Tbl[[#This Row],[Facility_Unit_ARB_ID]],Spec_Master_List_tbl[ARB_ID],0)),""))</f>
        <v/>
      </c>
      <c r="J395" s="83"/>
      <c r="K395" s="56"/>
      <c r="L395" s="57"/>
      <c r="M39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95" s="63"/>
      <c r="O395" s="59"/>
      <c r="P395" s="57"/>
      <c r="Q395" s="57"/>
      <c r="R395" s="58"/>
      <c r="S39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95" s="70"/>
      <c r="U395" s="70"/>
      <c r="V395" s="70"/>
      <c r="W395" s="56"/>
      <c r="X395" s="57"/>
      <c r="Y395" s="57"/>
      <c r="Z395" s="56"/>
      <c r="AA395" s="57"/>
      <c r="AB395" s="56"/>
      <c r="AC395" s="57"/>
    </row>
    <row r="396" spans="1:29" ht="16" thickBot="1" x14ac:dyDescent="0.4">
      <c r="A396" s="50" t="str">
        <f>IF(ISBLANK(Registration_Tbl[[#This Row],[Facility_Unit_Name]]),"",'EPE Information'!$C$9)</f>
        <v/>
      </c>
      <c r="B396" s="51"/>
      <c r="C396" s="71" t="str">
        <f>_xlfn.IFNA(INDEX(Spec_Master_List_tbl[ARB_ID],MATCH(Registration_Tbl[[#This Row],[Facility_Unit_Name]],Spec_Master_List_tbl[Specified_Import_Name],0)),"")</f>
        <v/>
      </c>
      <c r="D396" s="52" t="str">
        <f>IF(_xlfn.IFNA(INDEX(Spec_Master_List_tbl[Primary Fuel],MATCH(Registration_Tbl[[#This Row],[Facility_Unit_ARB_ID]],Spec_Master_List_tbl[ARB_ID],0)),"")=0,"",_xlfn.IFNA(INDEX(Spec_Master_List_tbl[Primary Fuel],MATCH(Registration_Tbl[[#This Row],[Facility_Unit_ARB_ID]],Spec_Master_List_tbl[ARB_ID],0)),""))</f>
        <v/>
      </c>
      <c r="E396" s="84" t="str">
        <f>IF(_xlfn.IFNA(INDEX(Spec_Master_List_tbl[Cogen],MATCH(Registration_Tbl[[#This Row],[Facility_Unit_ARB_ID]],Spec_Master_List_tbl[ARB_ID],0)),"")=0,"",_xlfn.IFNA(INDEX(Spec_Master_List_tbl[Cogen],MATCH(Registration_Tbl[[#This Row],[Facility_Unit_ARB_ID]],Spec_Master_List_tbl[ARB_ID],0)),""))</f>
        <v/>
      </c>
      <c r="F396" s="72"/>
      <c r="G396" s="52" t="str">
        <f>IF(_xlfn.IFNA(INDEX(Spec_Master_List_tbl[USEPA_GHG_ID],MATCH(Registration_Tbl[[#This Row],[Facility_Unit_ARB_ID]],Spec_Master_List_tbl[ARB_ID],0)),"")=0,"",_xlfn.IFNA(INDEX(Spec_Master_List_tbl[USEPA_GHG_ID],MATCH(Registration_Tbl[[#This Row],[Facility_Unit_ARB_ID]],Spec_Master_List_tbl[ARB_ID],0)),""))</f>
        <v/>
      </c>
      <c r="H39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96" s="52" t="str">
        <f>IF(_xlfn.IFNA(INDEX(Spec_Master_List_tbl[CEC_RPS_ID],MATCH(Registration_Tbl[[#This Row],[Facility_Unit_ARB_ID]],Spec_Master_List_tbl[ARB_ID],0)),"")=0,"",_xlfn.IFNA(INDEX(Spec_Master_List_tbl[CEC_RPS_ID],MATCH(Registration_Tbl[[#This Row],[Facility_Unit_ARB_ID]],Spec_Master_List_tbl[ARB_ID],0)),""))</f>
        <v/>
      </c>
      <c r="J396" s="83"/>
      <c r="K396" s="56"/>
      <c r="L396" s="57"/>
      <c r="M39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96" s="63"/>
      <c r="O396" s="59"/>
      <c r="P396" s="57"/>
      <c r="Q396" s="57"/>
      <c r="R396" s="58"/>
      <c r="S39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96" s="70"/>
      <c r="U396" s="70"/>
      <c r="V396" s="70"/>
      <c r="W396" s="56"/>
      <c r="X396" s="57"/>
      <c r="Y396" s="57"/>
      <c r="Z396" s="56"/>
      <c r="AA396" s="57"/>
      <c r="AB396" s="56"/>
      <c r="AC396" s="57"/>
    </row>
    <row r="397" spans="1:29" ht="16" thickBot="1" x14ac:dyDescent="0.4">
      <c r="A397" s="50" t="str">
        <f>IF(ISBLANK(Registration_Tbl[[#This Row],[Facility_Unit_Name]]),"",'EPE Information'!$C$9)</f>
        <v/>
      </c>
      <c r="B397" s="51"/>
      <c r="C397" s="71" t="str">
        <f>_xlfn.IFNA(INDEX(Spec_Master_List_tbl[ARB_ID],MATCH(Registration_Tbl[[#This Row],[Facility_Unit_Name]],Spec_Master_List_tbl[Specified_Import_Name],0)),"")</f>
        <v/>
      </c>
      <c r="D397" s="52" t="str">
        <f>IF(_xlfn.IFNA(INDEX(Spec_Master_List_tbl[Primary Fuel],MATCH(Registration_Tbl[[#This Row],[Facility_Unit_ARB_ID]],Spec_Master_List_tbl[ARB_ID],0)),"")=0,"",_xlfn.IFNA(INDEX(Spec_Master_List_tbl[Primary Fuel],MATCH(Registration_Tbl[[#This Row],[Facility_Unit_ARB_ID]],Spec_Master_List_tbl[ARB_ID],0)),""))</f>
        <v/>
      </c>
      <c r="E397" s="84" t="str">
        <f>IF(_xlfn.IFNA(INDEX(Spec_Master_List_tbl[Cogen],MATCH(Registration_Tbl[[#This Row],[Facility_Unit_ARB_ID]],Spec_Master_List_tbl[ARB_ID],0)),"")=0,"",_xlfn.IFNA(INDEX(Spec_Master_List_tbl[Cogen],MATCH(Registration_Tbl[[#This Row],[Facility_Unit_ARB_ID]],Spec_Master_List_tbl[ARB_ID],0)),""))</f>
        <v/>
      </c>
      <c r="F397" s="72"/>
      <c r="G397" s="52" t="str">
        <f>IF(_xlfn.IFNA(INDEX(Spec_Master_List_tbl[USEPA_GHG_ID],MATCH(Registration_Tbl[[#This Row],[Facility_Unit_ARB_ID]],Spec_Master_List_tbl[ARB_ID],0)),"")=0,"",_xlfn.IFNA(INDEX(Spec_Master_List_tbl[USEPA_GHG_ID],MATCH(Registration_Tbl[[#This Row],[Facility_Unit_ARB_ID]],Spec_Master_List_tbl[ARB_ID],0)),""))</f>
        <v/>
      </c>
      <c r="H39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97" s="52" t="str">
        <f>IF(_xlfn.IFNA(INDEX(Spec_Master_List_tbl[CEC_RPS_ID],MATCH(Registration_Tbl[[#This Row],[Facility_Unit_ARB_ID]],Spec_Master_List_tbl[ARB_ID],0)),"")=0,"",_xlfn.IFNA(INDEX(Spec_Master_List_tbl[CEC_RPS_ID],MATCH(Registration_Tbl[[#This Row],[Facility_Unit_ARB_ID]],Spec_Master_List_tbl[ARB_ID],0)),""))</f>
        <v/>
      </c>
      <c r="J397" s="83"/>
      <c r="K397" s="56"/>
      <c r="L397" s="57"/>
      <c r="M39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97" s="63"/>
      <c r="O397" s="59"/>
      <c r="P397" s="57"/>
      <c r="Q397" s="57"/>
      <c r="R397" s="58"/>
      <c r="S39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97" s="70"/>
      <c r="U397" s="70"/>
      <c r="V397" s="70"/>
      <c r="W397" s="56"/>
      <c r="X397" s="57"/>
      <c r="Y397" s="57"/>
      <c r="Z397" s="56"/>
      <c r="AA397" s="57"/>
      <c r="AB397" s="56"/>
      <c r="AC397" s="57"/>
    </row>
    <row r="398" spans="1:29" ht="16" thickBot="1" x14ac:dyDescent="0.4">
      <c r="A398" s="50" t="str">
        <f>IF(ISBLANK(Registration_Tbl[[#This Row],[Facility_Unit_Name]]),"",'EPE Information'!$C$9)</f>
        <v/>
      </c>
      <c r="B398" s="51"/>
      <c r="C398" s="71" t="str">
        <f>_xlfn.IFNA(INDEX(Spec_Master_List_tbl[ARB_ID],MATCH(Registration_Tbl[[#This Row],[Facility_Unit_Name]],Spec_Master_List_tbl[Specified_Import_Name],0)),"")</f>
        <v/>
      </c>
      <c r="D398" s="52" t="str">
        <f>IF(_xlfn.IFNA(INDEX(Spec_Master_List_tbl[Primary Fuel],MATCH(Registration_Tbl[[#This Row],[Facility_Unit_ARB_ID]],Spec_Master_List_tbl[ARB_ID],0)),"")=0,"",_xlfn.IFNA(INDEX(Spec_Master_List_tbl[Primary Fuel],MATCH(Registration_Tbl[[#This Row],[Facility_Unit_ARB_ID]],Spec_Master_List_tbl[ARB_ID],0)),""))</f>
        <v/>
      </c>
      <c r="E398" s="84" t="str">
        <f>IF(_xlfn.IFNA(INDEX(Spec_Master_List_tbl[Cogen],MATCH(Registration_Tbl[[#This Row],[Facility_Unit_ARB_ID]],Spec_Master_List_tbl[ARB_ID],0)),"")=0,"",_xlfn.IFNA(INDEX(Spec_Master_List_tbl[Cogen],MATCH(Registration_Tbl[[#This Row],[Facility_Unit_ARB_ID]],Spec_Master_List_tbl[ARB_ID],0)),""))</f>
        <v/>
      </c>
      <c r="F398" s="72"/>
      <c r="G398" s="52" t="str">
        <f>IF(_xlfn.IFNA(INDEX(Spec_Master_List_tbl[USEPA_GHG_ID],MATCH(Registration_Tbl[[#This Row],[Facility_Unit_ARB_ID]],Spec_Master_List_tbl[ARB_ID],0)),"")=0,"",_xlfn.IFNA(INDEX(Spec_Master_List_tbl[USEPA_GHG_ID],MATCH(Registration_Tbl[[#This Row],[Facility_Unit_ARB_ID]],Spec_Master_List_tbl[ARB_ID],0)),""))</f>
        <v/>
      </c>
      <c r="H39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98" s="52" t="str">
        <f>IF(_xlfn.IFNA(INDEX(Spec_Master_List_tbl[CEC_RPS_ID],MATCH(Registration_Tbl[[#This Row],[Facility_Unit_ARB_ID]],Spec_Master_List_tbl[ARB_ID],0)),"")=0,"",_xlfn.IFNA(INDEX(Spec_Master_List_tbl[CEC_RPS_ID],MATCH(Registration_Tbl[[#This Row],[Facility_Unit_ARB_ID]],Spec_Master_List_tbl[ARB_ID],0)),""))</f>
        <v/>
      </c>
      <c r="J398" s="83"/>
      <c r="K398" s="56"/>
      <c r="L398" s="57"/>
      <c r="M39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98" s="63"/>
      <c r="O398" s="59"/>
      <c r="P398" s="57"/>
      <c r="Q398" s="57"/>
      <c r="R398" s="58"/>
      <c r="S39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98" s="70"/>
      <c r="U398" s="70"/>
      <c r="V398" s="70"/>
      <c r="W398" s="56"/>
      <c r="X398" s="57"/>
      <c r="Y398" s="57"/>
      <c r="Z398" s="56"/>
      <c r="AA398" s="57"/>
      <c r="AB398" s="56"/>
      <c r="AC398" s="57"/>
    </row>
    <row r="399" spans="1:29" ht="16" thickBot="1" x14ac:dyDescent="0.4">
      <c r="A399" s="50" t="str">
        <f>IF(ISBLANK(Registration_Tbl[[#This Row],[Facility_Unit_Name]]),"",'EPE Information'!$C$9)</f>
        <v/>
      </c>
      <c r="B399" s="51"/>
      <c r="C399" s="71" t="str">
        <f>_xlfn.IFNA(INDEX(Spec_Master_List_tbl[ARB_ID],MATCH(Registration_Tbl[[#This Row],[Facility_Unit_Name]],Spec_Master_List_tbl[Specified_Import_Name],0)),"")</f>
        <v/>
      </c>
      <c r="D399" s="52" t="str">
        <f>IF(_xlfn.IFNA(INDEX(Spec_Master_List_tbl[Primary Fuel],MATCH(Registration_Tbl[[#This Row],[Facility_Unit_ARB_ID]],Spec_Master_List_tbl[ARB_ID],0)),"")=0,"",_xlfn.IFNA(INDEX(Spec_Master_List_tbl[Primary Fuel],MATCH(Registration_Tbl[[#This Row],[Facility_Unit_ARB_ID]],Spec_Master_List_tbl[ARB_ID],0)),""))</f>
        <v/>
      </c>
      <c r="E399" s="84" t="str">
        <f>IF(_xlfn.IFNA(INDEX(Spec_Master_List_tbl[Cogen],MATCH(Registration_Tbl[[#This Row],[Facility_Unit_ARB_ID]],Spec_Master_List_tbl[ARB_ID],0)),"")=0,"",_xlfn.IFNA(INDEX(Spec_Master_List_tbl[Cogen],MATCH(Registration_Tbl[[#This Row],[Facility_Unit_ARB_ID]],Spec_Master_List_tbl[ARB_ID],0)),""))</f>
        <v/>
      </c>
      <c r="F399" s="72"/>
      <c r="G399" s="52" t="str">
        <f>IF(_xlfn.IFNA(INDEX(Spec_Master_List_tbl[USEPA_GHG_ID],MATCH(Registration_Tbl[[#This Row],[Facility_Unit_ARB_ID]],Spec_Master_List_tbl[ARB_ID],0)),"")=0,"",_xlfn.IFNA(INDEX(Spec_Master_List_tbl[USEPA_GHG_ID],MATCH(Registration_Tbl[[#This Row],[Facility_Unit_ARB_ID]],Spec_Master_List_tbl[ARB_ID],0)),""))</f>
        <v/>
      </c>
      <c r="H39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399" s="52" t="str">
        <f>IF(_xlfn.IFNA(INDEX(Spec_Master_List_tbl[CEC_RPS_ID],MATCH(Registration_Tbl[[#This Row],[Facility_Unit_ARB_ID]],Spec_Master_List_tbl[ARB_ID],0)),"")=0,"",_xlfn.IFNA(INDEX(Spec_Master_List_tbl[CEC_RPS_ID],MATCH(Registration_Tbl[[#This Row],[Facility_Unit_ARB_ID]],Spec_Master_List_tbl[ARB_ID],0)),""))</f>
        <v/>
      </c>
      <c r="J399" s="83"/>
      <c r="K399" s="56"/>
      <c r="L399" s="57"/>
      <c r="M39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399" s="63"/>
      <c r="O399" s="59"/>
      <c r="P399" s="57"/>
      <c r="Q399" s="57"/>
      <c r="R399" s="58"/>
      <c r="S39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399" s="70"/>
      <c r="U399" s="70"/>
      <c r="V399" s="70"/>
      <c r="W399" s="56"/>
      <c r="X399" s="57"/>
      <c r="Y399" s="57"/>
      <c r="Z399" s="56"/>
      <c r="AA399" s="57"/>
      <c r="AB399" s="56"/>
      <c r="AC399" s="57"/>
    </row>
    <row r="400" spans="1:29" ht="16" thickBot="1" x14ac:dyDescent="0.4">
      <c r="A400" s="50" t="str">
        <f>IF(ISBLANK(Registration_Tbl[[#This Row],[Facility_Unit_Name]]),"",'EPE Information'!$C$9)</f>
        <v/>
      </c>
      <c r="B400" s="51"/>
      <c r="C400" s="71" t="str">
        <f>_xlfn.IFNA(INDEX(Spec_Master_List_tbl[ARB_ID],MATCH(Registration_Tbl[[#This Row],[Facility_Unit_Name]],Spec_Master_List_tbl[Specified_Import_Name],0)),"")</f>
        <v/>
      </c>
      <c r="D400" s="52" t="str">
        <f>IF(_xlfn.IFNA(INDEX(Spec_Master_List_tbl[Primary Fuel],MATCH(Registration_Tbl[[#This Row],[Facility_Unit_ARB_ID]],Spec_Master_List_tbl[ARB_ID],0)),"")=0,"",_xlfn.IFNA(INDEX(Spec_Master_List_tbl[Primary Fuel],MATCH(Registration_Tbl[[#This Row],[Facility_Unit_ARB_ID]],Spec_Master_List_tbl[ARB_ID],0)),""))</f>
        <v/>
      </c>
      <c r="E400" s="84" t="str">
        <f>IF(_xlfn.IFNA(INDEX(Spec_Master_List_tbl[Cogen],MATCH(Registration_Tbl[[#This Row],[Facility_Unit_ARB_ID]],Spec_Master_List_tbl[ARB_ID],0)),"")=0,"",_xlfn.IFNA(INDEX(Spec_Master_List_tbl[Cogen],MATCH(Registration_Tbl[[#This Row],[Facility_Unit_ARB_ID]],Spec_Master_List_tbl[ARB_ID],0)),""))</f>
        <v/>
      </c>
      <c r="F400" s="72"/>
      <c r="G400" s="52" t="str">
        <f>IF(_xlfn.IFNA(INDEX(Spec_Master_List_tbl[USEPA_GHG_ID],MATCH(Registration_Tbl[[#This Row],[Facility_Unit_ARB_ID]],Spec_Master_List_tbl[ARB_ID],0)),"")=0,"",_xlfn.IFNA(INDEX(Spec_Master_List_tbl[USEPA_GHG_ID],MATCH(Registration_Tbl[[#This Row],[Facility_Unit_ARB_ID]],Spec_Master_List_tbl[ARB_ID],0)),""))</f>
        <v/>
      </c>
      <c r="H40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00" s="52" t="str">
        <f>IF(_xlfn.IFNA(INDEX(Spec_Master_List_tbl[CEC_RPS_ID],MATCH(Registration_Tbl[[#This Row],[Facility_Unit_ARB_ID]],Spec_Master_List_tbl[ARB_ID],0)),"")=0,"",_xlfn.IFNA(INDEX(Spec_Master_List_tbl[CEC_RPS_ID],MATCH(Registration_Tbl[[#This Row],[Facility_Unit_ARB_ID]],Spec_Master_List_tbl[ARB_ID],0)),""))</f>
        <v/>
      </c>
      <c r="J400" s="83"/>
      <c r="K400" s="56"/>
      <c r="L400" s="57"/>
      <c r="M40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00" s="63"/>
      <c r="O400" s="59"/>
      <c r="P400" s="57"/>
      <c r="Q400" s="57"/>
      <c r="R400" s="58"/>
      <c r="S40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00" s="70"/>
      <c r="U400" s="70"/>
      <c r="V400" s="70"/>
      <c r="W400" s="56"/>
      <c r="X400" s="57"/>
      <c r="Y400" s="57"/>
      <c r="Z400" s="56"/>
      <c r="AA400" s="57"/>
      <c r="AB400" s="56"/>
      <c r="AC400" s="57"/>
    </row>
    <row r="401" spans="1:29" ht="16" thickBot="1" x14ac:dyDescent="0.4">
      <c r="A401" s="50" t="str">
        <f>IF(ISBLANK(Registration_Tbl[[#This Row],[Facility_Unit_Name]]),"",'EPE Information'!$C$9)</f>
        <v/>
      </c>
      <c r="B401" s="51"/>
      <c r="C401" s="71" t="str">
        <f>_xlfn.IFNA(INDEX(Spec_Master_List_tbl[ARB_ID],MATCH(Registration_Tbl[[#This Row],[Facility_Unit_Name]],Spec_Master_List_tbl[Specified_Import_Name],0)),"")</f>
        <v/>
      </c>
      <c r="D401" s="52" t="str">
        <f>IF(_xlfn.IFNA(INDEX(Spec_Master_List_tbl[Primary Fuel],MATCH(Registration_Tbl[[#This Row],[Facility_Unit_ARB_ID]],Spec_Master_List_tbl[ARB_ID],0)),"")=0,"",_xlfn.IFNA(INDEX(Spec_Master_List_tbl[Primary Fuel],MATCH(Registration_Tbl[[#This Row],[Facility_Unit_ARB_ID]],Spec_Master_List_tbl[ARB_ID],0)),""))</f>
        <v/>
      </c>
      <c r="E401" s="84" t="str">
        <f>IF(_xlfn.IFNA(INDEX(Spec_Master_List_tbl[Cogen],MATCH(Registration_Tbl[[#This Row],[Facility_Unit_ARB_ID]],Spec_Master_List_tbl[ARB_ID],0)),"")=0,"",_xlfn.IFNA(INDEX(Spec_Master_List_tbl[Cogen],MATCH(Registration_Tbl[[#This Row],[Facility_Unit_ARB_ID]],Spec_Master_List_tbl[ARB_ID],0)),""))</f>
        <v/>
      </c>
      <c r="F401" s="72"/>
      <c r="G401" s="52" t="str">
        <f>IF(_xlfn.IFNA(INDEX(Spec_Master_List_tbl[USEPA_GHG_ID],MATCH(Registration_Tbl[[#This Row],[Facility_Unit_ARB_ID]],Spec_Master_List_tbl[ARB_ID],0)),"")=0,"",_xlfn.IFNA(INDEX(Spec_Master_List_tbl[USEPA_GHG_ID],MATCH(Registration_Tbl[[#This Row],[Facility_Unit_ARB_ID]],Spec_Master_List_tbl[ARB_ID],0)),""))</f>
        <v/>
      </c>
      <c r="H40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01" s="52" t="str">
        <f>IF(_xlfn.IFNA(INDEX(Spec_Master_List_tbl[CEC_RPS_ID],MATCH(Registration_Tbl[[#This Row],[Facility_Unit_ARB_ID]],Spec_Master_List_tbl[ARB_ID],0)),"")=0,"",_xlfn.IFNA(INDEX(Spec_Master_List_tbl[CEC_RPS_ID],MATCH(Registration_Tbl[[#This Row],[Facility_Unit_ARB_ID]],Spec_Master_List_tbl[ARB_ID],0)),""))</f>
        <v/>
      </c>
      <c r="J401" s="83"/>
      <c r="K401" s="56"/>
      <c r="L401" s="57"/>
      <c r="M40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01" s="63"/>
      <c r="O401" s="59"/>
      <c r="P401" s="57"/>
      <c r="Q401" s="57"/>
      <c r="R401" s="58"/>
      <c r="S40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01" s="70"/>
      <c r="U401" s="70"/>
      <c r="V401" s="70"/>
      <c r="W401" s="56"/>
      <c r="X401" s="57"/>
      <c r="Y401" s="57"/>
      <c r="Z401" s="56"/>
      <c r="AA401" s="57"/>
      <c r="AB401" s="56"/>
      <c r="AC401" s="57"/>
    </row>
    <row r="402" spans="1:29" ht="16" thickBot="1" x14ac:dyDescent="0.4">
      <c r="A402" s="50" t="str">
        <f>IF(ISBLANK(Registration_Tbl[[#This Row],[Facility_Unit_Name]]),"",'EPE Information'!$C$9)</f>
        <v/>
      </c>
      <c r="B402" s="51"/>
      <c r="C402" s="71" t="str">
        <f>_xlfn.IFNA(INDEX(Spec_Master_List_tbl[ARB_ID],MATCH(Registration_Tbl[[#This Row],[Facility_Unit_Name]],Spec_Master_List_tbl[Specified_Import_Name],0)),"")</f>
        <v/>
      </c>
      <c r="D402" s="52" t="str">
        <f>IF(_xlfn.IFNA(INDEX(Spec_Master_List_tbl[Primary Fuel],MATCH(Registration_Tbl[[#This Row],[Facility_Unit_ARB_ID]],Spec_Master_List_tbl[ARB_ID],0)),"")=0,"",_xlfn.IFNA(INDEX(Spec_Master_List_tbl[Primary Fuel],MATCH(Registration_Tbl[[#This Row],[Facility_Unit_ARB_ID]],Spec_Master_List_tbl[ARB_ID],0)),""))</f>
        <v/>
      </c>
      <c r="E402" s="84" t="str">
        <f>IF(_xlfn.IFNA(INDEX(Spec_Master_List_tbl[Cogen],MATCH(Registration_Tbl[[#This Row],[Facility_Unit_ARB_ID]],Spec_Master_List_tbl[ARB_ID],0)),"")=0,"",_xlfn.IFNA(INDEX(Spec_Master_List_tbl[Cogen],MATCH(Registration_Tbl[[#This Row],[Facility_Unit_ARB_ID]],Spec_Master_List_tbl[ARB_ID],0)),""))</f>
        <v/>
      </c>
      <c r="F402" s="72"/>
      <c r="G402" s="52" t="str">
        <f>IF(_xlfn.IFNA(INDEX(Spec_Master_List_tbl[USEPA_GHG_ID],MATCH(Registration_Tbl[[#This Row],[Facility_Unit_ARB_ID]],Spec_Master_List_tbl[ARB_ID],0)),"")=0,"",_xlfn.IFNA(INDEX(Spec_Master_List_tbl[USEPA_GHG_ID],MATCH(Registration_Tbl[[#This Row],[Facility_Unit_ARB_ID]],Spec_Master_List_tbl[ARB_ID],0)),""))</f>
        <v/>
      </c>
      <c r="H40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02" s="52" t="str">
        <f>IF(_xlfn.IFNA(INDEX(Spec_Master_List_tbl[CEC_RPS_ID],MATCH(Registration_Tbl[[#This Row],[Facility_Unit_ARB_ID]],Spec_Master_List_tbl[ARB_ID],0)),"")=0,"",_xlfn.IFNA(INDEX(Spec_Master_List_tbl[CEC_RPS_ID],MATCH(Registration_Tbl[[#This Row],[Facility_Unit_ARB_ID]],Spec_Master_List_tbl[ARB_ID],0)),""))</f>
        <v/>
      </c>
      <c r="J402" s="83"/>
      <c r="K402" s="56"/>
      <c r="L402" s="57"/>
      <c r="M40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02" s="63"/>
      <c r="O402" s="59"/>
      <c r="P402" s="57"/>
      <c r="Q402" s="57"/>
      <c r="R402" s="58"/>
      <c r="S40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02" s="70"/>
      <c r="U402" s="70"/>
      <c r="V402" s="70"/>
      <c r="W402" s="56"/>
      <c r="X402" s="57"/>
      <c r="Y402" s="57"/>
      <c r="Z402" s="56"/>
      <c r="AA402" s="57"/>
      <c r="AB402" s="56"/>
      <c r="AC402" s="57"/>
    </row>
    <row r="403" spans="1:29" ht="16" thickBot="1" x14ac:dyDescent="0.4">
      <c r="A403" s="50" t="str">
        <f>IF(ISBLANK(Registration_Tbl[[#This Row],[Facility_Unit_Name]]),"",'EPE Information'!$C$9)</f>
        <v/>
      </c>
      <c r="B403" s="51"/>
      <c r="C403" s="71" t="str">
        <f>_xlfn.IFNA(INDEX(Spec_Master_List_tbl[ARB_ID],MATCH(Registration_Tbl[[#This Row],[Facility_Unit_Name]],Spec_Master_List_tbl[Specified_Import_Name],0)),"")</f>
        <v/>
      </c>
      <c r="D403" s="52" t="str">
        <f>IF(_xlfn.IFNA(INDEX(Spec_Master_List_tbl[Primary Fuel],MATCH(Registration_Tbl[[#This Row],[Facility_Unit_ARB_ID]],Spec_Master_List_tbl[ARB_ID],0)),"")=0,"",_xlfn.IFNA(INDEX(Spec_Master_List_tbl[Primary Fuel],MATCH(Registration_Tbl[[#This Row],[Facility_Unit_ARB_ID]],Spec_Master_List_tbl[ARB_ID],0)),""))</f>
        <v/>
      </c>
      <c r="E403" s="84" t="str">
        <f>IF(_xlfn.IFNA(INDEX(Spec_Master_List_tbl[Cogen],MATCH(Registration_Tbl[[#This Row],[Facility_Unit_ARB_ID]],Spec_Master_List_tbl[ARB_ID],0)),"")=0,"",_xlfn.IFNA(INDEX(Spec_Master_List_tbl[Cogen],MATCH(Registration_Tbl[[#This Row],[Facility_Unit_ARB_ID]],Spec_Master_List_tbl[ARB_ID],0)),""))</f>
        <v/>
      </c>
      <c r="F403" s="72"/>
      <c r="G403" s="52" t="str">
        <f>IF(_xlfn.IFNA(INDEX(Spec_Master_List_tbl[USEPA_GHG_ID],MATCH(Registration_Tbl[[#This Row],[Facility_Unit_ARB_ID]],Spec_Master_List_tbl[ARB_ID],0)),"")=0,"",_xlfn.IFNA(INDEX(Spec_Master_List_tbl[USEPA_GHG_ID],MATCH(Registration_Tbl[[#This Row],[Facility_Unit_ARB_ID]],Spec_Master_List_tbl[ARB_ID],0)),""))</f>
        <v/>
      </c>
      <c r="H40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03" s="52" t="str">
        <f>IF(_xlfn.IFNA(INDEX(Spec_Master_List_tbl[CEC_RPS_ID],MATCH(Registration_Tbl[[#This Row],[Facility_Unit_ARB_ID]],Spec_Master_List_tbl[ARB_ID],0)),"")=0,"",_xlfn.IFNA(INDEX(Spec_Master_List_tbl[CEC_RPS_ID],MATCH(Registration_Tbl[[#This Row],[Facility_Unit_ARB_ID]],Spec_Master_List_tbl[ARB_ID],0)),""))</f>
        <v/>
      </c>
      <c r="J403" s="83"/>
      <c r="K403" s="56"/>
      <c r="L403" s="57"/>
      <c r="M40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03" s="63"/>
      <c r="O403" s="59"/>
      <c r="P403" s="57"/>
      <c r="Q403" s="57"/>
      <c r="R403" s="58"/>
      <c r="S40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03" s="70"/>
      <c r="U403" s="70"/>
      <c r="V403" s="70"/>
      <c r="W403" s="56"/>
      <c r="X403" s="57"/>
      <c r="Y403" s="57"/>
      <c r="Z403" s="56"/>
      <c r="AA403" s="57"/>
      <c r="AB403" s="56"/>
      <c r="AC403" s="57"/>
    </row>
    <row r="404" spans="1:29" ht="16" thickBot="1" x14ac:dyDescent="0.4">
      <c r="A404" s="50" t="str">
        <f>IF(ISBLANK(Registration_Tbl[[#This Row],[Facility_Unit_Name]]),"",'EPE Information'!$C$9)</f>
        <v/>
      </c>
      <c r="B404" s="51"/>
      <c r="C404" s="71" t="str">
        <f>_xlfn.IFNA(INDEX(Spec_Master_List_tbl[ARB_ID],MATCH(Registration_Tbl[[#This Row],[Facility_Unit_Name]],Spec_Master_List_tbl[Specified_Import_Name],0)),"")</f>
        <v/>
      </c>
      <c r="D404" s="52" t="str">
        <f>IF(_xlfn.IFNA(INDEX(Spec_Master_List_tbl[Primary Fuel],MATCH(Registration_Tbl[[#This Row],[Facility_Unit_ARB_ID]],Spec_Master_List_tbl[ARB_ID],0)),"")=0,"",_xlfn.IFNA(INDEX(Spec_Master_List_tbl[Primary Fuel],MATCH(Registration_Tbl[[#This Row],[Facility_Unit_ARB_ID]],Spec_Master_List_tbl[ARB_ID],0)),""))</f>
        <v/>
      </c>
      <c r="E404" s="84" t="str">
        <f>IF(_xlfn.IFNA(INDEX(Spec_Master_List_tbl[Cogen],MATCH(Registration_Tbl[[#This Row],[Facility_Unit_ARB_ID]],Spec_Master_List_tbl[ARB_ID],0)),"")=0,"",_xlfn.IFNA(INDEX(Spec_Master_List_tbl[Cogen],MATCH(Registration_Tbl[[#This Row],[Facility_Unit_ARB_ID]],Spec_Master_List_tbl[ARB_ID],0)),""))</f>
        <v/>
      </c>
      <c r="F404" s="72"/>
      <c r="G404" s="52" t="str">
        <f>IF(_xlfn.IFNA(INDEX(Spec_Master_List_tbl[USEPA_GHG_ID],MATCH(Registration_Tbl[[#This Row],[Facility_Unit_ARB_ID]],Spec_Master_List_tbl[ARB_ID],0)),"")=0,"",_xlfn.IFNA(INDEX(Spec_Master_List_tbl[USEPA_GHG_ID],MATCH(Registration_Tbl[[#This Row],[Facility_Unit_ARB_ID]],Spec_Master_List_tbl[ARB_ID],0)),""))</f>
        <v/>
      </c>
      <c r="H40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04" s="52" t="str">
        <f>IF(_xlfn.IFNA(INDEX(Spec_Master_List_tbl[CEC_RPS_ID],MATCH(Registration_Tbl[[#This Row],[Facility_Unit_ARB_ID]],Spec_Master_List_tbl[ARB_ID],0)),"")=0,"",_xlfn.IFNA(INDEX(Spec_Master_List_tbl[CEC_RPS_ID],MATCH(Registration_Tbl[[#This Row],[Facility_Unit_ARB_ID]],Spec_Master_List_tbl[ARB_ID],0)),""))</f>
        <v/>
      </c>
      <c r="J404" s="83"/>
      <c r="K404" s="56"/>
      <c r="L404" s="57"/>
      <c r="M40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04" s="63"/>
      <c r="O404" s="59"/>
      <c r="P404" s="57"/>
      <c r="Q404" s="57"/>
      <c r="R404" s="58"/>
      <c r="S40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04" s="70"/>
      <c r="U404" s="70"/>
      <c r="V404" s="70"/>
      <c r="W404" s="56"/>
      <c r="X404" s="57"/>
      <c r="Y404" s="57"/>
      <c r="Z404" s="56"/>
      <c r="AA404" s="57"/>
      <c r="AB404" s="56"/>
      <c r="AC404" s="57"/>
    </row>
    <row r="405" spans="1:29" ht="16" thickBot="1" x14ac:dyDescent="0.4">
      <c r="A405" s="50" t="str">
        <f>IF(ISBLANK(Registration_Tbl[[#This Row],[Facility_Unit_Name]]),"",'EPE Information'!$C$9)</f>
        <v/>
      </c>
      <c r="B405" s="51"/>
      <c r="C405" s="71" t="str">
        <f>_xlfn.IFNA(INDEX(Spec_Master_List_tbl[ARB_ID],MATCH(Registration_Tbl[[#This Row],[Facility_Unit_Name]],Spec_Master_List_tbl[Specified_Import_Name],0)),"")</f>
        <v/>
      </c>
      <c r="D405" s="52" t="str">
        <f>IF(_xlfn.IFNA(INDEX(Spec_Master_List_tbl[Primary Fuel],MATCH(Registration_Tbl[[#This Row],[Facility_Unit_ARB_ID]],Spec_Master_List_tbl[ARB_ID],0)),"")=0,"",_xlfn.IFNA(INDEX(Spec_Master_List_tbl[Primary Fuel],MATCH(Registration_Tbl[[#This Row],[Facility_Unit_ARB_ID]],Spec_Master_List_tbl[ARB_ID],0)),""))</f>
        <v/>
      </c>
      <c r="E405" s="84" t="str">
        <f>IF(_xlfn.IFNA(INDEX(Spec_Master_List_tbl[Cogen],MATCH(Registration_Tbl[[#This Row],[Facility_Unit_ARB_ID]],Spec_Master_List_tbl[ARB_ID],0)),"")=0,"",_xlfn.IFNA(INDEX(Spec_Master_List_tbl[Cogen],MATCH(Registration_Tbl[[#This Row],[Facility_Unit_ARB_ID]],Spec_Master_List_tbl[ARB_ID],0)),""))</f>
        <v/>
      </c>
      <c r="F405" s="72"/>
      <c r="G405" s="52" t="str">
        <f>IF(_xlfn.IFNA(INDEX(Spec_Master_List_tbl[USEPA_GHG_ID],MATCH(Registration_Tbl[[#This Row],[Facility_Unit_ARB_ID]],Spec_Master_List_tbl[ARB_ID],0)),"")=0,"",_xlfn.IFNA(INDEX(Spec_Master_List_tbl[USEPA_GHG_ID],MATCH(Registration_Tbl[[#This Row],[Facility_Unit_ARB_ID]],Spec_Master_List_tbl[ARB_ID],0)),""))</f>
        <v/>
      </c>
      <c r="H40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05" s="52" t="str">
        <f>IF(_xlfn.IFNA(INDEX(Spec_Master_List_tbl[CEC_RPS_ID],MATCH(Registration_Tbl[[#This Row],[Facility_Unit_ARB_ID]],Spec_Master_List_tbl[ARB_ID],0)),"")=0,"",_xlfn.IFNA(INDEX(Spec_Master_List_tbl[CEC_RPS_ID],MATCH(Registration_Tbl[[#This Row],[Facility_Unit_ARB_ID]],Spec_Master_List_tbl[ARB_ID],0)),""))</f>
        <v/>
      </c>
      <c r="J405" s="83"/>
      <c r="K405" s="56"/>
      <c r="L405" s="57"/>
      <c r="M40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05" s="63"/>
      <c r="O405" s="59"/>
      <c r="P405" s="57"/>
      <c r="Q405" s="57"/>
      <c r="R405" s="58"/>
      <c r="S40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05" s="70"/>
      <c r="U405" s="70"/>
      <c r="V405" s="70"/>
      <c r="W405" s="56"/>
      <c r="X405" s="57"/>
      <c r="Y405" s="57"/>
      <c r="Z405" s="56"/>
      <c r="AA405" s="57"/>
      <c r="AB405" s="56"/>
      <c r="AC405" s="57"/>
    </row>
    <row r="406" spans="1:29" ht="16" thickBot="1" x14ac:dyDescent="0.4">
      <c r="A406" s="50" t="str">
        <f>IF(ISBLANK(Registration_Tbl[[#This Row],[Facility_Unit_Name]]),"",'EPE Information'!$C$9)</f>
        <v/>
      </c>
      <c r="B406" s="51"/>
      <c r="C406" s="71" t="str">
        <f>_xlfn.IFNA(INDEX(Spec_Master_List_tbl[ARB_ID],MATCH(Registration_Tbl[[#This Row],[Facility_Unit_Name]],Spec_Master_List_tbl[Specified_Import_Name],0)),"")</f>
        <v/>
      </c>
      <c r="D406" s="52" t="str">
        <f>IF(_xlfn.IFNA(INDEX(Spec_Master_List_tbl[Primary Fuel],MATCH(Registration_Tbl[[#This Row],[Facility_Unit_ARB_ID]],Spec_Master_List_tbl[ARB_ID],0)),"")=0,"",_xlfn.IFNA(INDEX(Spec_Master_List_tbl[Primary Fuel],MATCH(Registration_Tbl[[#This Row],[Facility_Unit_ARB_ID]],Spec_Master_List_tbl[ARB_ID],0)),""))</f>
        <v/>
      </c>
      <c r="E406" s="84" t="str">
        <f>IF(_xlfn.IFNA(INDEX(Spec_Master_List_tbl[Cogen],MATCH(Registration_Tbl[[#This Row],[Facility_Unit_ARB_ID]],Spec_Master_List_tbl[ARB_ID],0)),"")=0,"",_xlfn.IFNA(INDEX(Spec_Master_List_tbl[Cogen],MATCH(Registration_Tbl[[#This Row],[Facility_Unit_ARB_ID]],Spec_Master_List_tbl[ARB_ID],0)),""))</f>
        <v/>
      </c>
      <c r="F406" s="72"/>
      <c r="G406" s="52" t="str">
        <f>IF(_xlfn.IFNA(INDEX(Spec_Master_List_tbl[USEPA_GHG_ID],MATCH(Registration_Tbl[[#This Row],[Facility_Unit_ARB_ID]],Spec_Master_List_tbl[ARB_ID],0)),"")=0,"",_xlfn.IFNA(INDEX(Spec_Master_List_tbl[USEPA_GHG_ID],MATCH(Registration_Tbl[[#This Row],[Facility_Unit_ARB_ID]],Spec_Master_List_tbl[ARB_ID],0)),""))</f>
        <v/>
      </c>
      <c r="H40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06" s="52" t="str">
        <f>IF(_xlfn.IFNA(INDEX(Spec_Master_List_tbl[CEC_RPS_ID],MATCH(Registration_Tbl[[#This Row],[Facility_Unit_ARB_ID]],Spec_Master_List_tbl[ARB_ID],0)),"")=0,"",_xlfn.IFNA(INDEX(Spec_Master_List_tbl[CEC_RPS_ID],MATCH(Registration_Tbl[[#This Row],[Facility_Unit_ARB_ID]],Spec_Master_List_tbl[ARB_ID],0)),""))</f>
        <v/>
      </c>
      <c r="J406" s="83"/>
      <c r="K406" s="56"/>
      <c r="L406" s="57"/>
      <c r="M40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06" s="63"/>
      <c r="O406" s="59"/>
      <c r="P406" s="57"/>
      <c r="Q406" s="57"/>
      <c r="R406" s="58"/>
      <c r="S40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06" s="70"/>
      <c r="U406" s="70"/>
      <c r="V406" s="70"/>
      <c r="W406" s="56"/>
      <c r="X406" s="57"/>
      <c r="Y406" s="57"/>
      <c r="Z406" s="56"/>
      <c r="AA406" s="57"/>
      <c r="AB406" s="56"/>
      <c r="AC406" s="57"/>
    </row>
    <row r="407" spans="1:29" ht="16" thickBot="1" x14ac:dyDescent="0.4">
      <c r="A407" s="50" t="str">
        <f>IF(ISBLANK(Registration_Tbl[[#This Row],[Facility_Unit_Name]]),"",'EPE Information'!$C$9)</f>
        <v/>
      </c>
      <c r="B407" s="51"/>
      <c r="C407" s="71" t="str">
        <f>_xlfn.IFNA(INDEX(Spec_Master_List_tbl[ARB_ID],MATCH(Registration_Tbl[[#This Row],[Facility_Unit_Name]],Spec_Master_List_tbl[Specified_Import_Name],0)),"")</f>
        <v/>
      </c>
      <c r="D407" s="52" t="str">
        <f>IF(_xlfn.IFNA(INDEX(Spec_Master_List_tbl[Primary Fuel],MATCH(Registration_Tbl[[#This Row],[Facility_Unit_ARB_ID]],Spec_Master_List_tbl[ARB_ID],0)),"")=0,"",_xlfn.IFNA(INDEX(Spec_Master_List_tbl[Primary Fuel],MATCH(Registration_Tbl[[#This Row],[Facility_Unit_ARB_ID]],Spec_Master_List_tbl[ARB_ID],0)),""))</f>
        <v/>
      </c>
      <c r="E407" s="84" t="str">
        <f>IF(_xlfn.IFNA(INDEX(Spec_Master_List_tbl[Cogen],MATCH(Registration_Tbl[[#This Row],[Facility_Unit_ARB_ID]],Spec_Master_List_tbl[ARB_ID],0)),"")=0,"",_xlfn.IFNA(INDEX(Spec_Master_List_tbl[Cogen],MATCH(Registration_Tbl[[#This Row],[Facility_Unit_ARB_ID]],Spec_Master_List_tbl[ARB_ID],0)),""))</f>
        <v/>
      </c>
      <c r="F407" s="72"/>
      <c r="G407" s="52" t="str">
        <f>IF(_xlfn.IFNA(INDEX(Spec_Master_List_tbl[USEPA_GHG_ID],MATCH(Registration_Tbl[[#This Row],[Facility_Unit_ARB_ID]],Spec_Master_List_tbl[ARB_ID],0)),"")=0,"",_xlfn.IFNA(INDEX(Spec_Master_List_tbl[USEPA_GHG_ID],MATCH(Registration_Tbl[[#This Row],[Facility_Unit_ARB_ID]],Spec_Master_List_tbl[ARB_ID],0)),""))</f>
        <v/>
      </c>
      <c r="H40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07" s="52" t="str">
        <f>IF(_xlfn.IFNA(INDEX(Spec_Master_List_tbl[CEC_RPS_ID],MATCH(Registration_Tbl[[#This Row],[Facility_Unit_ARB_ID]],Spec_Master_List_tbl[ARB_ID],0)),"")=0,"",_xlfn.IFNA(INDEX(Spec_Master_List_tbl[CEC_RPS_ID],MATCH(Registration_Tbl[[#This Row],[Facility_Unit_ARB_ID]],Spec_Master_List_tbl[ARB_ID],0)),""))</f>
        <v/>
      </c>
      <c r="J407" s="83"/>
      <c r="K407" s="56"/>
      <c r="L407" s="57"/>
      <c r="M40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07" s="63"/>
      <c r="O407" s="59"/>
      <c r="P407" s="57"/>
      <c r="Q407" s="57"/>
      <c r="R407" s="58"/>
      <c r="S40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07" s="70"/>
      <c r="U407" s="70"/>
      <c r="V407" s="70"/>
      <c r="W407" s="56"/>
      <c r="X407" s="57"/>
      <c r="Y407" s="57"/>
      <c r="Z407" s="56"/>
      <c r="AA407" s="57"/>
      <c r="AB407" s="56"/>
      <c r="AC407" s="57"/>
    </row>
    <row r="408" spans="1:29" ht="16" thickBot="1" x14ac:dyDescent="0.4">
      <c r="A408" s="50" t="str">
        <f>IF(ISBLANK(Registration_Tbl[[#This Row],[Facility_Unit_Name]]),"",'EPE Information'!$C$9)</f>
        <v/>
      </c>
      <c r="B408" s="51"/>
      <c r="C408" s="71" t="str">
        <f>_xlfn.IFNA(INDEX(Spec_Master_List_tbl[ARB_ID],MATCH(Registration_Tbl[[#This Row],[Facility_Unit_Name]],Spec_Master_List_tbl[Specified_Import_Name],0)),"")</f>
        <v/>
      </c>
      <c r="D408" s="52" t="str">
        <f>IF(_xlfn.IFNA(INDEX(Spec_Master_List_tbl[Primary Fuel],MATCH(Registration_Tbl[[#This Row],[Facility_Unit_ARB_ID]],Spec_Master_List_tbl[ARB_ID],0)),"")=0,"",_xlfn.IFNA(INDEX(Spec_Master_List_tbl[Primary Fuel],MATCH(Registration_Tbl[[#This Row],[Facility_Unit_ARB_ID]],Spec_Master_List_tbl[ARB_ID],0)),""))</f>
        <v/>
      </c>
      <c r="E408" s="84" t="str">
        <f>IF(_xlfn.IFNA(INDEX(Spec_Master_List_tbl[Cogen],MATCH(Registration_Tbl[[#This Row],[Facility_Unit_ARB_ID]],Spec_Master_List_tbl[ARB_ID],0)),"")=0,"",_xlfn.IFNA(INDEX(Spec_Master_List_tbl[Cogen],MATCH(Registration_Tbl[[#This Row],[Facility_Unit_ARB_ID]],Spec_Master_List_tbl[ARB_ID],0)),""))</f>
        <v/>
      </c>
      <c r="F408" s="72"/>
      <c r="G408" s="52" t="str">
        <f>IF(_xlfn.IFNA(INDEX(Spec_Master_List_tbl[USEPA_GHG_ID],MATCH(Registration_Tbl[[#This Row],[Facility_Unit_ARB_ID]],Spec_Master_List_tbl[ARB_ID],0)),"")=0,"",_xlfn.IFNA(INDEX(Spec_Master_List_tbl[USEPA_GHG_ID],MATCH(Registration_Tbl[[#This Row],[Facility_Unit_ARB_ID]],Spec_Master_List_tbl[ARB_ID],0)),""))</f>
        <v/>
      </c>
      <c r="H40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08" s="52" t="str">
        <f>IF(_xlfn.IFNA(INDEX(Spec_Master_List_tbl[CEC_RPS_ID],MATCH(Registration_Tbl[[#This Row],[Facility_Unit_ARB_ID]],Spec_Master_List_tbl[ARB_ID],0)),"")=0,"",_xlfn.IFNA(INDEX(Spec_Master_List_tbl[CEC_RPS_ID],MATCH(Registration_Tbl[[#This Row],[Facility_Unit_ARB_ID]],Spec_Master_List_tbl[ARB_ID],0)),""))</f>
        <v/>
      </c>
      <c r="J408" s="83"/>
      <c r="K408" s="56"/>
      <c r="L408" s="57"/>
      <c r="M40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08" s="63"/>
      <c r="O408" s="59"/>
      <c r="P408" s="57"/>
      <c r="Q408" s="57"/>
      <c r="R408" s="58"/>
      <c r="S40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08" s="70"/>
      <c r="U408" s="70"/>
      <c r="V408" s="70"/>
      <c r="W408" s="56"/>
      <c r="X408" s="57"/>
      <c r="Y408" s="57"/>
      <c r="Z408" s="56"/>
      <c r="AA408" s="57"/>
      <c r="AB408" s="56"/>
      <c r="AC408" s="57"/>
    </row>
    <row r="409" spans="1:29" ht="16" thickBot="1" x14ac:dyDescent="0.4">
      <c r="A409" s="50" t="str">
        <f>IF(ISBLANK(Registration_Tbl[[#This Row],[Facility_Unit_Name]]),"",'EPE Information'!$C$9)</f>
        <v/>
      </c>
      <c r="B409" s="51"/>
      <c r="C409" s="71" t="str">
        <f>_xlfn.IFNA(INDEX(Spec_Master_List_tbl[ARB_ID],MATCH(Registration_Tbl[[#This Row],[Facility_Unit_Name]],Spec_Master_List_tbl[Specified_Import_Name],0)),"")</f>
        <v/>
      </c>
      <c r="D409" s="52" t="str">
        <f>IF(_xlfn.IFNA(INDEX(Spec_Master_List_tbl[Primary Fuel],MATCH(Registration_Tbl[[#This Row],[Facility_Unit_ARB_ID]],Spec_Master_List_tbl[ARB_ID],0)),"")=0,"",_xlfn.IFNA(INDEX(Spec_Master_List_tbl[Primary Fuel],MATCH(Registration_Tbl[[#This Row],[Facility_Unit_ARB_ID]],Spec_Master_List_tbl[ARB_ID],0)),""))</f>
        <v/>
      </c>
      <c r="E409" s="84" t="str">
        <f>IF(_xlfn.IFNA(INDEX(Spec_Master_List_tbl[Cogen],MATCH(Registration_Tbl[[#This Row],[Facility_Unit_ARB_ID]],Spec_Master_List_tbl[ARB_ID],0)),"")=0,"",_xlfn.IFNA(INDEX(Spec_Master_List_tbl[Cogen],MATCH(Registration_Tbl[[#This Row],[Facility_Unit_ARB_ID]],Spec_Master_List_tbl[ARB_ID],0)),""))</f>
        <v/>
      </c>
      <c r="F409" s="72"/>
      <c r="G409" s="52" t="str">
        <f>IF(_xlfn.IFNA(INDEX(Spec_Master_List_tbl[USEPA_GHG_ID],MATCH(Registration_Tbl[[#This Row],[Facility_Unit_ARB_ID]],Spec_Master_List_tbl[ARB_ID],0)),"")=0,"",_xlfn.IFNA(INDEX(Spec_Master_List_tbl[USEPA_GHG_ID],MATCH(Registration_Tbl[[#This Row],[Facility_Unit_ARB_ID]],Spec_Master_List_tbl[ARB_ID],0)),""))</f>
        <v/>
      </c>
      <c r="H40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09" s="52" t="str">
        <f>IF(_xlfn.IFNA(INDEX(Spec_Master_List_tbl[CEC_RPS_ID],MATCH(Registration_Tbl[[#This Row],[Facility_Unit_ARB_ID]],Spec_Master_List_tbl[ARB_ID],0)),"")=0,"",_xlfn.IFNA(INDEX(Spec_Master_List_tbl[CEC_RPS_ID],MATCH(Registration_Tbl[[#This Row],[Facility_Unit_ARB_ID]],Spec_Master_List_tbl[ARB_ID],0)),""))</f>
        <v/>
      </c>
      <c r="J409" s="83"/>
      <c r="K409" s="56"/>
      <c r="L409" s="57"/>
      <c r="M40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09" s="63"/>
      <c r="O409" s="59"/>
      <c r="P409" s="57"/>
      <c r="Q409" s="57"/>
      <c r="R409" s="58"/>
      <c r="S40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09" s="70"/>
      <c r="U409" s="70"/>
      <c r="V409" s="70"/>
      <c r="W409" s="56"/>
      <c r="X409" s="57"/>
      <c r="Y409" s="57"/>
      <c r="Z409" s="56"/>
      <c r="AA409" s="57"/>
      <c r="AB409" s="56"/>
      <c r="AC409" s="57"/>
    </row>
    <row r="410" spans="1:29" ht="16" thickBot="1" x14ac:dyDescent="0.4">
      <c r="A410" s="50" t="str">
        <f>IF(ISBLANK(Registration_Tbl[[#This Row],[Facility_Unit_Name]]),"",'EPE Information'!$C$9)</f>
        <v/>
      </c>
      <c r="B410" s="51"/>
      <c r="C410" s="71" t="str">
        <f>_xlfn.IFNA(INDEX(Spec_Master_List_tbl[ARB_ID],MATCH(Registration_Tbl[[#This Row],[Facility_Unit_Name]],Spec_Master_List_tbl[Specified_Import_Name],0)),"")</f>
        <v/>
      </c>
      <c r="D410" s="52" t="str">
        <f>IF(_xlfn.IFNA(INDEX(Spec_Master_List_tbl[Primary Fuel],MATCH(Registration_Tbl[[#This Row],[Facility_Unit_ARB_ID]],Spec_Master_List_tbl[ARB_ID],0)),"")=0,"",_xlfn.IFNA(INDEX(Spec_Master_List_tbl[Primary Fuel],MATCH(Registration_Tbl[[#This Row],[Facility_Unit_ARB_ID]],Spec_Master_List_tbl[ARB_ID],0)),""))</f>
        <v/>
      </c>
      <c r="E410" s="84" t="str">
        <f>IF(_xlfn.IFNA(INDEX(Spec_Master_List_tbl[Cogen],MATCH(Registration_Tbl[[#This Row],[Facility_Unit_ARB_ID]],Spec_Master_List_tbl[ARB_ID],0)),"")=0,"",_xlfn.IFNA(INDEX(Spec_Master_List_tbl[Cogen],MATCH(Registration_Tbl[[#This Row],[Facility_Unit_ARB_ID]],Spec_Master_List_tbl[ARB_ID],0)),""))</f>
        <v/>
      </c>
      <c r="F410" s="72"/>
      <c r="G410" s="52" t="str">
        <f>IF(_xlfn.IFNA(INDEX(Spec_Master_List_tbl[USEPA_GHG_ID],MATCH(Registration_Tbl[[#This Row],[Facility_Unit_ARB_ID]],Spec_Master_List_tbl[ARB_ID],0)),"")=0,"",_xlfn.IFNA(INDEX(Spec_Master_List_tbl[USEPA_GHG_ID],MATCH(Registration_Tbl[[#This Row],[Facility_Unit_ARB_ID]],Spec_Master_List_tbl[ARB_ID],0)),""))</f>
        <v/>
      </c>
      <c r="H41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10" s="52" t="str">
        <f>IF(_xlfn.IFNA(INDEX(Spec_Master_List_tbl[CEC_RPS_ID],MATCH(Registration_Tbl[[#This Row],[Facility_Unit_ARB_ID]],Spec_Master_List_tbl[ARB_ID],0)),"")=0,"",_xlfn.IFNA(INDEX(Spec_Master_List_tbl[CEC_RPS_ID],MATCH(Registration_Tbl[[#This Row],[Facility_Unit_ARB_ID]],Spec_Master_List_tbl[ARB_ID],0)),""))</f>
        <v/>
      </c>
      <c r="J410" s="83"/>
      <c r="K410" s="56"/>
      <c r="L410" s="57"/>
      <c r="M41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10" s="63"/>
      <c r="O410" s="59"/>
      <c r="P410" s="57"/>
      <c r="Q410" s="57"/>
      <c r="R410" s="58"/>
      <c r="S41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10" s="70"/>
      <c r="U410" s="70"/>
      <c r="V410" s="70"/>
      <c r="W410" s="56"/>
      <c r="X410" s="57"/>
      <c r="Y410" s="57"/>
      <c r="Z410" s="56"/>
      <c r="AA410" s="57"/>
      <c r="AB410" s="56"/>
      <c r="AC410" s="57"/>
    </row>
    <row r="411" spans="1:29" ht="16" thickBot="1" x14ac:dyDescent="0.4">
      <c r="A411" s="50" t="str">
        <f>IF(ISBLANK(Registration_Tbl[[#This Row],[Facility_Unit_Name]]),"",'EPE Information'!$C$9)</f>
        <v/>
      </c>
      <c r="B411" s="51"/>
      <c r="C411" s="71" t="str">
        <f>_xlfn.IFNA(INDEX(Spec_Master_List_tbl[ARB_ID],MATCH(Registration_Tbl[[#This Row],[Facility_Unit_Name]],Spec_Master_List_tbl[Specified_Import_Name],0)),"")</f>
        <v/>
      </c>
      <c r="D411" s="52" t="str">
        <f>IF(_xlfn.IFNA(INDEX(Spec_Master_List_tbl[Primary Fuel],MATCH(Registration_Tbl[[#This Row],[Facility_Unit_ARB_ID]],Spec_Master_List_tbl[ARB_ID],0)),"")=0,"",_xlfn.IFNA(INDEX(Spec_Master_List_tbl[Primary Fuel],MATCH(Registration_Tbl[[#This Row],[Facility_Unit_ARB_ID]],Spec_Master_List_tbl[ARB_ID],0)),""))</f>
        <v/>
      </c>
      <c r="E411" s="84" t="str">
        <f>IF(_xlfn.IFNA(INDEX(Spec_Master_List_tbl[Cogen],MATCH(Registration_Tbl[[#This Row],[Facility_Unit_ARB_ID]],Spec_Master_List_tbl[ARB_ID],0)),"")=0,"",_xlfn.IFNA(INDEX(Spec_Master_List_tbl[Cogen],MATCH(Registration_Tbl[[#This Row],[Facility_Unit_ARB_ID]],Spec_Master_List_tbl[ARB_ID],0)),""))</f>
        <v/>
      </c>
      <c r="F411" s="72"/>
      <c r="G411" s="52" t="str">
        <f>IF(_xlfn.IFNA(INDEX(Spec_Master_List_tbl[USEPA_GHG_ID],MATCH(Registration_Tbl[[#This Row],[Facility_Unit_ARB_ID]],Spec_Master_List_tbl[ARB_ID],0)),"")=0,"",_xlfn.IFNA(INDEX(Spec_Master_List_tbl[USEPA_GHG_ID],MATCH(Registration_Tbl[[#This Row],[Facility_Unit_ARB_ID]],Spec_Master_List_tbl[ARB_ID],0)),""))</f>
        <v/>
      </c>
      <c r="H41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11" s="52" t="str">
        <f>IF(_xlfn.IFNA(INDEX(Spec_Master_List_tbl[CEC_RPS_ID],MATCH(Registration_Tbl[[#This Row],[Facility_Unit_ARB_ID]],Spec_Master_List_tbl[ARB_ID],0)),"")=0,"",_xlfn.IFNA(INDEX(Spec_Master_List_tbl[CEC_RPS_ID],MATCH(Registration_Tbl[[#This Row],[Facility_Unit_ARB_ID]],Spec_Master_List_tbl[ARB_ID],0)),""))</f>
        <v/>
      </c>
      <c r="J411" s="83"/>
      <c r="K411" s="56"/>
      <c r="L411" s="57"/>
      <c r="M41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11" s="63"/>
      <c r="O411" s="59"/>
      <c r="P411" s="57"/>
      <c r="Q411" s="57"/>
      <c r="R411" s="58"/>
      <c r="S41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11" s="70"/>
      <c r="U411" s="70"/>
      <c r="V411" s="70"/>
      <c r="W411" s="56"/>
      <c r="X411" s="57"/>
      <c r="Y411" s="57"/>
      <c r="Z411" s="56"/>
      <c r="AA411" s="57"/>
      <c r="AB411" s="56"/>
      <c r="AC411" s="57"/>
    </row>
    <row r="412" spans="1:29" ht="16" thickBot="1" x14ac:dyDescent="0.4">
      <c r="A412" s="50" t="str">
        <f>IF(ISBLANK(Registration_Tbl[[#This Row],[Facility_Unit_Name]]),"",'EPE Information'!$C$9)</f>
        <v/>
      </c>
      <c r="B412" s="51"/>
      <c r="C412" s="71" t="str">
        <f>_xlfn.IFNA(INDEX(Spec_Master_List_tbl[ARB_ID],MATCH(Registration_Tbl[[#This Row],[Facility_Unit_Name]],Spec_Master_List_tbl[Specified_Import_Name],0)),"")</f>
        <v/>
      </c>
      <c r="D412" s="52" t="str">
        <f>IF(_xlfn.IFNA(INDEX(Spec_Master_List_tbl[Primary Fuel],MATCH(Registration_Tbl[[#This Row],[Facility_Unit_ARB_ID]],Spec_Master_List_tbl[ARB_ID],0)),"")=0,"",_xlfn.IFNA(INDEX(Spec_Master_List_tbl[Primary Fuel],MATCH(Registration_Tbl[[#This Row],[Facility_Unit_ARB_ID]],Spec_Master_List_tbl[ARB_ID],0)),""))</f>
        <v/>
      </c>
      <c r="E412" s="84" t="str">
        <f>IF(_xlfn.IFNA(INDEX(Spec_Master_List_tbl[Cogen],MATCH(Registration_Tbl[[#This Row],[Facility_Unit_ARB_ID]],Spec_Master_List_tbl[ARB_ID],0)),"")=0,"",_xlfn.IFNA(INDEX(Spec_Master_List_tbl[Cogen],MATCH(Registration_Tbl[[#This Row],[Facility_Unit_ARB_ID]],Spec_Master_List_tbl[ARB_ID],0)),""))</f>
        <v/>
      </c>
      <c r="F412" s="72"/>
      <c r="G412" s="52" t="str">
        <f>IF(_xlfn.IFNA(INDEX(Spec_Master_List_tbl[USEPA_GHG_ID],MATCH(Registration_Tbl[[#This Row],[Facility_Unit_ARB_ID]],Spec_Master_List_tbl[ARB_ID],0)),"")=0,"",_xlfn.IFNA(INDEX(Spec_Master_List_tbl[USEPA_GHG_ID],MATCH(Registration_Tbl[[#This Row],[Facility_Unit_ARB_ID]],Spec_Master_List_tbl[ARB_ID],0)),""))</f>
        <v/>
      </c>
      <c r="H41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12" s="52" t="str">
        <f>IF(_xlfn.IFNA(INDEX(Spec_Master_List_tbl[CEC_RPS_ID],MATCH(Registration_Tbl[[#This Row],[Facility_Unit_ARB_ID]],Spec_Master_List_tbl[ARB_ID],0)),"")=0,"",_xlfn.IFNA(INDEX(Spec_Master_List_tbl[CEC_RPS_ID],MATCH(Registration_Tbl[[#This Row],[Facility_Unit_ARB_ID]],Spec_Master_List_tbl[ARB_ID],0)),""))</f>
        <v/>
      </c>
      <c r="J412" s="83"/>
      <c r="K412" s="56"/>
      <c r="L412" s="57"/>
      <c r="M41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12" s="63"/>
      <c r="O412" s="59"/>
      <c r="P412" s="57"/>
      <c r="Q412" s="57"/>
      <c r="R412" s="58"/>
      <c r="S41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12" s="70"/>
      <c r="U412" s="70"/>
      <c r="V412" s="70"/>
      <c r="W412" s="56"/>
      <c r="X412" s="57"/>
      <c r="Y412" s="57"/>
      <c r="Z412" s="56"/>
      <c r="AA412" s="57"/>
      <c r="AB412" s="56"/>
      <c r="AC412" s="57"/>
    </row>
    <row r="413" spans="1:29" ht="16" thickBot="1" x14ac:dyDescent="0.4">
      <c r="A413" s="50" t="str">
        <f>IF(ISBLANK(Registration_Tbl[[#This Row],[Facility_Unit_Name]]),"",'EPE Information'!$C$9)</f>
        <v/>
      </c>
      <c r="B413" s="51"/>
      <c r="C413" s="71" t="str">
        <f>_xlfn.IFNA(INDEX(Spec_Master_List_tbl[ARB_ID],MATCH(Registration_Tbl[[#This Row],[Facility_Unit_Name]],Spec_Master_List_tbl[Specified_Import_Name],0)),"")</f>
        <v/>
      </c>
      <c r="D413" s="52" t="str">
        <f>IF(_xlfn.IFNA(INDEX(Spec_Master_List_tbl[Primary Fuel],MATCH(Registration_Tbl[[#This Row],[Facility_Unit_ARB_ID]],Spec_Master_List_tbl[ARB_ID],0)),"")=0,"",_xlfn.IFNA(INDEX(Spec_Master_List_tbl[Primary Fuel],MATCH(Registration_Tbl[[#This Row],[Facility_Unit_ARB_ID]],Spec_Master_List_tbl[ARB_ID],0)),""))</f>
        <v/>
      </c>
      <c r="E413" s="84" t="str">
        <f>IF(_xlfn.IFNA(INDEX(Spec_Master_List_tbl[Cogen],MATCH(Registration_Tbl[[#This Row],[Facility_Unit_ARB_ID]],Spec_Master_List_tbl[ARB_ID],0)),"")=0,"",_xlfn.IFNA(INDEX(Spec_Master_List_tbl[Cogen],MATCH(Registration_Tbl[[#This Row],[Facility_Unit_ARB_ID]],Spec_Master_List_tbl[ARB_ID],0)),""))</f>
        <v/>
      </c>
      <c r="F413" s="72"/>
      <c r="G413" s="52" t="str">
        <f>IF(_xlfn.IFNA(INDEX(Spec_Master_List_tbl[USEPA_GHG_ID],MATCH(Registration_Tbl[[#This Row],[Facility_Unit_ARB_ID]],Spec_Master_List_tbl[ARB_ID],0)),"")=0,"",_xlfn.IFNA(INDEX(Spec_Master_List_tbl[USEPA_GHG_ID],MATCH(Registration_Tbl[[#This Row],[Facility_Unit_ARB_ID]],Spec_Master_List_tbl[ARB_ID],0)),""))</f>
        <v/>
      </c>
      <c r="H41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13" s="52" t="str">
        <f>IF(_xlfn.IFNA(INDEX(Spec_Master_List_tbl[CEC_RPS_ID],MATCH(Registration_Tbl[[#This Row],[Facility_Unit_ARB_ID]],Spec_Master_List_tbl[ARB_ID],0)),"")=0,"",_xlfn.IFNA(INDEX(Spec_Master_List_tbl[CEC_RPS_ID],MATCH(Registration_Tbl[[#This Row],[Facility_Unit_ARB_ID]],Spec_Master_List_tbl[ARB_ID],0)),""))</f>
        <v/>
      </c>
      <c r="J413" s="83"/>
      <c r="K413" s="56"/>
      <c r="L413" s="57"/>
      <c r="M41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13" s="63"/>
      <c r="O413" s="59"/>
      <c r="P413" s="57"/>
      <c r="Q413" s="57"/>
      <c r="R413" s="58"/>
      <c r="S41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13" s="70"/>
      <c r="U413" s="70"/>
      <c r="V413" s="70"/>
      <c r="W413" s="56"/>
      <c r="X413" s="57"/>
      <c r="Y413" s="57"/>
      <c r="Z413" s="56"/>
      <c r="AA413" s="57"/>
      <c r="AB413" s="56"/>
      <c r="AC413" s="57"/>
    </row>
    <row r="414" spans="1:29" ht="16" thickBot="1" x14ac:dyDescent="0.4">
      <c r="A414" s="50" t="str">
        <f>IF(ISBLANK(Registration_Tbl[[#This Row],[Facility_Unit_Name]]),"",'EPE Information'!$C$9)</f>
        <v/>
      </c>
      <c r="B414" s="51"/>
      <c r="C414" s="71" t="str">
        <f>_xlfn.IFNA(INDEX(Spec_Master_List_tbl[ARB_ID],MATCH(Registration_Tbl[[#This Row],[Facility_Unit_Name]],Spec_Master_List_tbl[Specified_Import_Name],0)),"")</f>
        <v/>
      </c>
      <c r="D414" s="52" t="str">
        <f>IF(_xlfn.IFNA(INDEX(Spec_Master_List_tbl[Primary Fuel],MATCH(Registration_Tbl[[#This Row],[Facility_Unit_ARB_ID]],Spec_Master_List_tbl[ARB_ID],0)),"")=0,"",_xlfn.IFNA(INDEX(Spec_Master_List_tbl[Primary Fuel],MATCH(Registration_Tbl[[#This Row],[Facility_Unit_ARB_ID]],Spec_Master_List_tbl[ARB_ID],0)),""))</f>
        <v/>
      </c>
      <c r="E414" s="84" t="str">
        <f>IF(_xlfn.IFNA(INDEX(Spec_Master_List_tbl[Cogen],MATCH(Registration_Tbl[[#This Row],[Facility_Unit_ARB_ID]],Spec_Master_List_tbl[ARB_ID],0)),"")=0,"",_xlfn.IFNA(INDEX(Spec_Master_List_tbl[Cogen],MATCH(Registration_Tbl[[#This Row],[Facility_Unit_ARB_ID]],Spec_Master_List_tbl[ARB_ID],0)),""))</f>
        <v/>
      </c>
      <c r="F414" s="72"/>
      <c r="G414" s="52" t="str">
        <f>IF(_xlfn.IFNA(INDEX(Spec_Master_List_tbl[USEPA_GHG_ID],MATCH(Registration_Tbl[[#This Row],[Facility_Unit_ARB_ID]],Spec_Master_List_tbl[ARB_ID],0)),"")=0,"",_xlfn.IFNA(INDEX(Spec_Master_List_tbl[USEPA_GHG_ID],MATCH(Registration_Tbl[[#This Row],[Facility_Unit_ARB_ID]],Spec_Master_List_tbl[ARB_ID],0)),""))</f>
        <v/>
      </c>
      <c r="H41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14" s="52" t="str">
        <f>IF(_xlfn.IFNA(INDEX(Spec_Master_List_tbl[CEC_RPS_ID],MATCH(Registration_Tbl[[#This Row],[Facility_Unit_ARB_ID]],Spec_Master_List_tbl[ARB_ID],0)),"")=0,"",_xlfn.IFNA(INDEX(Spec_Master_List_tbl[CEC_RPS_ID],MATCH(Registration_Tbl[[#This Row],[Facility_Unit_ARB_ID]],Spec_Master_List_tbl[ARB_ID],0)),""))</f>
        <v/>
      </c>
      <c r="J414" s="83"/>
      <c r="K414" s="56"/>
      <c r="L414" s="57"/>
      <c r="M41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14" s="63"/>
      <c r="O414" s="59"/>
      <c r="P414" s="57"/>
      <c r="Q414" s="57"/>
      <c r="R414" s="58"/>
      <c r="S41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14" s="70"/>
      <c r="U414" s="70"/>
      <c r="V414" s="70"/>
      <c r="W414" s="56"/>
      <c r="X414" s="57"/>
      <c r="Y414" s="57"/>
      <c r="Z414" s="56"/>
      <c r="AA414" s="57"/>
      <c r="AB414" s="56"/>
      <c r="AC414" s="57"/>
    </row>
    <row r="415" spans="1:29" ht="16" thickBot="1" x14ac:dyDescent="0.4">
      <c r="A415" s="50" t="str">
        <f>IF(ISBLANK(Registration_Tbl[[#This Row],[Facility_Unit_Name]]),"",'EPE Information'!$C$9)</f>
        <v/>
      </c>
      <c r="B415" s="51"/>
      <c r="C415" s="71" t="str">
        <f>_xlfn.IFNA(INDEX(Spec_Master_List_tbl[ARB_ID],MATCH(Registration_Tbl[[#This Row],[Facility_Unit_Name]],Spec_Master_List_tbl[Specified_Import_Name],0)),"")</f>
        <v/>
      </c>
      <c r="D415" s="52" t="str">
        <f>IF(_xlfn.IFNA(INDEX(Spec_Master_List_tbl[Primary Fuel],MATCH(Registration_Tbl[[#This Row],[Facility_Unit_ARB_ID]],Spec_Master_List_tbl[ARB_ID],0)),"")=0,"",_xlfn.IFNA(INDEX(Spec_Master_List_tbl[Primary Fuel],MATCH(Registration_Tbl[[#This Row],[Facility_Unit_ARB_ID]],Spec_Master_List_tbl[ARB_ID],0)),""))</f>
        <v/>
      </c>
      <c r="E415" s="84" t="str">
        <f>IF(_xlfn.IFNA(INDEX(Spec_Master_List_tbl[Cogen],MATCH(Registration_Tbl[[#This Row],[Facility_Unit_ARB_ID]],Spec_Master_List_tbl[ARB_ID],0)),"")=0,"",_xlfn.IFNA(INDEX(Spec_Master_List_tbl[Cogen],MATCH(Registration_Tbl[[#This Row],[Facility_Unit_ARB_ID]],Spec_Master_List_tbl[ARB_ID],0)),""))</f>
        <v/>
      </c>
      <c r="F415" s="72"/>
      <c r="G415" s="52" t="str">
        <f>IF(_xlfn.IFNA(INDEX(Spec_Master_List_tbl[USEPA_GHG_ID],MATCH(Registration_Tbl[[#This Row],[Facility_Unit_ARB_ID]],Spec_Master_List_tbl[ARB_ID],0)),"")=0,"",_xlfn.IFNA(INDEX(Spec_Master_List_tbl[USEPA_GHG_ID],MATCH(Registration_Tbl[[#This Row],[Facility_Unit_ARB_ID]],Spec_Master_List_tbl[ARB_ID],0)),""))</f>
        <v/>
      </c>
      <c r="H41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15" s="52" t="str">
        <f>IF(_xlfn.IFNA(INDEX(Spec_Master_List_tbl[CEC_RPS_ID],MATCH(Registration_Tbl[[#This Row],[Facility_Unit_ARB_ID]],Spec_Master_List_tbl[ARB_ID],0)),"")=0,"",_xlfn.IFNA(INDEX(Spec_Master_List_tbl[CEC_RPS_ID],MATCH(Registration_Tbl[[#This Row],[Facility_Unit_ARB_ID]],Spec_Master_List_tbl[ARB_ID],0)),""))</f>
        <v/>
      </c>
      <c r="J415" s="83"/>
      <c r="K415" s="56"/>
      <c r="L415" s="57"/>
      <c r="M41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15" s="63"/>
      <c r="O415" s="59"/>
      <c r="P415" s="57"/>
      <c r="Q415" s="57"/>
      <c r="R415" s="58"/>
      <c r="S41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15" s="70"/>
      <c r="U415" s="70"/>
      <c r="V415" s="70"/>
      <c r="W415" s="56"/>
      <c r="X415" s="57"/>
      <c r="Y415" s="57"/>
      <c r="Z415" s="56"/>
      <c r="AA415" s="57"/>
      <c r="AB415" s="56"/>
      <c r="AC415" s="57"/>
    </row>
    <row r="416" spans="1:29" ht="16" thickBot="1" x14ac:dyDescent="0.4">
      <c r="A416" s="50" t="str">
        <f>IF(ISBLANK(Registration_Tbl[[#This Row],[Facility_Unit_Name]]),"",'EPE Information'!$C$9)</f>
        <v/>
      </c>
      <c r="B416" s="51"/>
      <c r="C416" s="71" t="str">
        <f>_xlfn.IFNA(INDEX(Spec_Master_List_tbl[ARB_ID],MATCH(Registration_Tbl[[#This Row],[Facility_Unit_Name]],Spec_Master_List_tbl[Specified_Import_Name],0)),"")</f>
        <v/>
      </c>
      <c r="D416" s="52" t="str">
        <f>IF(_xlfn.IFNA(INDEX(Spec_Master_List_tbl[Primary Fuel],MATCH(Registration_Tbl[[#This Row],[Facility_Unit_ARB_ID]],Spec_Master_List_tbl[ARB_ID],0)),"")=0,"",_xlfn.IFNA(INDEX(Spec_Master_List_tbl[Primary Fuel],MATCH(Registration_Tbl[[#This Row],[Facility_Unit_ARB_ID]],Spec_Master_List_tbl[ARB_ID],0)),""))</f>
        <v/>
      </c>
      <c r="E416" s="84" t="str">
        <f>IF(_xlfn.IFNA(INDEX(Spec_Master_List_tbl[Cogen],MATCH(Registration_Tbl[[#This Row],[Facility_Unit_ARB_ID]],Spec_Master_List_tbl[ARB_ID],0)),"")=0,"",_xlfn.IFNA(INDEX(Spec_Master_List_tbl[Cogen],MATCH(Registration_Tbl[[#This Row],[Facility_Unit_ARB_ID]],Spec_Master_List_tbl[ARB_ID],0)),""))</f>
        <v/>
      </c>
      <c r="F416" s="72"/>
      <c r="G416" s="52" t="str">
        <f>IF(_xlfn.IFNA(INDEX(Spec_Master_List_tbl[USEPA_GHG_ID],MATCH(Registration_Tbl[[#This Row],[Facility_Unit_ARB_ID]],Spec_Master_List_tbl[ARB_ID],0)),"")=0,"",_xlfn.IFNA(INDEX(Spec_Master_List_tbl[USEPA_GHG_ID],MATCH(Registration_Tbl[[#This Row],[Facility_Unit_ARB_ID]],Spec_Master_List_tbl[ARB_ID],0)),""))</f>
        <v/>
      </c>
      <c r="H41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16" s="52" t="str">
        <f>IF(_xlfn.IFNA(INDEX(Spec_Master_List_tbl[CEC_RPS_ID],MATCH(Registration_Tbl[[#This Row],[Facility_Unit_ARB_ID]],Spec_Master_List_tbl[ARB_ID],0)),"")=0,"",_xlfn.IFNA(INDEX(Spec_Master_List_tbl[CEC_RPS_ID],MATCH(Registration_Tbl[[#This Row],[Facility_Unit_ARB_ID]],Spec_Master_List_tbl[ARB_ID],0)),""))</f>
        <v/>
      </c>
      <c r="J416" s="83"/>
      <c r="K416" s="56"/>
      <c r="L416" s="57"/>
      <c r="M41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16" s="63"/>
      <c r="O416" s="59"/>
      <c r="P416" s="57"/>
      <c r="Q416" s="57"/>
      <c r="R416" s="58"/>
      <c r="S41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16" s="70"/>
      <c r="U416" s="70"/>
      <c r="V416" s="70"/>
      <c r="W416" s="56"/>
      <c r="X416" s="57"/>
      <c r="Y416" s="57"/>
      <c r="Z416" s="56"/>
      <c r="AA416" s="57"/>
      <c r="AB416" s="56"/>
      <c r="AC416" s="57"/>
    </row>
    <row r="417" spans="1:29" ht="16" thickBot="1" x14ac:dyDescent="0.4">
      <c r="A417" s="50" t="str">
        <f>IF(ISBLANK(Registration_Tbl[[#This Row],[Facility_Unit_Name]]),"",'EPE Information'!$C$9)</f>
        <v/>
      </c>
      <c r="B417" s="51"/>
      <c r="C417" s="71" t="str">
        <f>_xlfn.IFNA(INDEX(Spec_Master_List_tbl[ARB_ID],MATCH(Registration_Tbl[[#This Row],[Facility_Unit_Name]],Spec_Master_List_tbl[Specified_Import_Name],0)),"")</f>
        <v/>
      </c>
      <c r="D417" s="52" t="str">
        <f>IF(_xlfn.IFNA(INDEX(Spec_Master_List_tbl[Primary Fuel],MATCH(Registration_Tbl[[#This Row],[Facility_Unit_ARB_ID]],Spec_Master_List_tbl[ARB_ID],0)),"")=0,"",_xlfn.IFNA(INDEX(Spec_Master_List_tbl[Primary Fuel],MATCH(Registration_Tbl[[#This Row],[Facility_Unit_ARB_ID]],Spec_Master_List_tbl[ARB_ID],0)),""))</f>
        <v/>
      </c>
      <c r="E417" s="84" t="str">
        <f>IF(_xlfn.IFNA(INDEX(Spec_Master_List_tbl[Cogen],MATCH(Registration_Tbl[[#This Row],[Facility_Unit_ARB_ID]],Spec_Master_List_tbl[ARB_ID],0)),"")=0,"",_xlfn.IFNA(INDEX(Spec_Master_List_tbl[Cogen],MATCH(Registration_Tbl[[#This Row],[Facility_Unit_ARB_ID]],Spec_Master_List_tbl[ARB_ID],0)),""))</f>
        <v/>
      </c>
      <c r="F417" s="72"/>
      <c r="G417" s="52" t="str">
        <f>IF(_xlfn.IFNA(INDEX(Spec_Master_List_tbl[USEPA_GHG_ID],MATCH(Registration_Tbl[[#This Row],[Facility_Unit_ARB_ID]],Spec_Master_List_tbl[ARB_ID],0)),"")=0,"",_xlfn.IFNA(INDEX(Spec_Master_List_tbl[USEPA_GHG_ID],MATCH(Registration_Tbl[[#This Row],[Facility_Unit_ARB_ID]],Spec_Master_List_tbl[ARB_ID],0)),""))</f>
        <v/>
      </c>
      <c r="H41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17" s="52" t="str">
        <f>IF(_xlfn.IFNA(INDEX(Spec_Master_List_tbl[CEC_RPS_ID],MATCH(Registration_Tbl[[#This Row],[Facility_Unit_ARB_ID]],Spec_Master_List_tbl[ARB_ID],0)),"")=0,"",_xlfn.IFNA(INDEX(Spec_Master_List_tbl[CEC_RPS_ID],MATCH(Registration_Tbl[[#This Row],[Facility_Unit_ARB_ID]],Spec_Master_List_tbl[ARB_ID],0)),""))</f>
        <v/>
      </c>
      <c r="J417" s="83"/>
      <c r="K417" s="56"/>
      <c r="L417" s="57"/>
      <c r="M41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17" s="63"/>
      <c r="O417" s="59"/>
      <c r="P417" s="57"/>
      <c r="Q417" s="57"/>
      <c r="R417" s="58"/>
      <c r="S41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17" s="70"/>
      <c r="U417" s="70"/>
      <c r="V417" s="70"/>
      <c r="W417" s="56"/>
      <c r="X417" s="57"/>
      <c r="Y417" s="57"/>
      <c r="Z417" s="56"/>
      <c r="AA417" s="57"/>
      <c r="AB417" s="56"/>
      <c r="AC417" s="57"/>
    </row>
    <row r="418" spans="1:29" ht="16" thickBot="1" x14ac:dyDescent="0.4">
      <c r="A418" s="50" t="str">
        <f>IF(ISBLANK(Registration_Tbl[[#This Row],[Facility_Unit_Name]]),"",'EPE Information'!$C$9)</f>
        <v/>
      </c>
      <c r="B418" s="51"/>
      <c r="C418" s="71" t="str">
        <f>_xlfn.IFNA(INDEX(Spec_Master_List_tbl[ARB_ID],MATCH(Registration_Tbl[[#This Row],[Facility_Unit_Name]],Spec_Master_List_tbl[Specified_Import_Name],0)),"")</f>
        <v/>
      </c>
      <c r="D418" s="52" t="str">
        <f>IF(_xlfn.IFNA(INDEX(Spec_Master_List_tbl[Primary Fuel],MATCH(Registration_Tbl[[#This Row],[Facility_Unit_ARB_ID]],Spec_Master_List_tbl[ARB_ID],0)),"")=0,"",_xlfn.IFNA(INDEX(Spec_Master_List_tbl[Primary Fuel],MATCH(Registration_Tbl[[#This Row],[Facility_Unit_ARB_ID]],Spec_Master_List_tbl[ARB_ID],0)),""))</f>
        <v/>
      </c>
      <c r="E418" s="84" t="str">
        <f>IF(_xlfn.IFNA(INDEX(Spec_Master_List_tbl[Cogen],MATCH(Registration_Tbl[[#This Row],[Facility_Unit_ARB_ID]],Spec_Master_List_tbl[ARB_ID],0)),"")=0,"",_xlfn.IFNA(INDEX(Spec_Master_List_tbl[Cogen],MATCH(Registration_Tbl[[#This Row],[Facility_Unit_ARB_ID]],Spec_Master_List_tbl[ARB_ID],0)),""))</f>
        <v/>
      </c>
      <c r="F418" s="72"/>
      <c r="G418" s="52" t="str">
        <f>IF(_xlfn.IFNA(INDEX(Spec_Master_List_tbl[USEPA_GHG_ID],MATCH(Registration_Tbl[[#This Row],[Facility_Unit_ARB_ID]],Spec_Master_List_tbl[ARB_ID],0)),"")=0,"",_xlfn.IFNA(INDEX(Spec_Master_List_tbl[USEPA_GHG_ID],MATCH(Registration_Tbl[[#This Row],[Facility_Unit_ARB_ID]],Spec_Master_List_tbl[ARB_ID],0)),""))</f>
        <v/>
      </c>
      <c r="H41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18" s="52" t="str">
        <f>IF(_xlfn.IFNA(INDEX(Spec_Master_List_tbl[CEC_RPS_ID],MATCH(Registration_Tbl[[#This Row],[Facility_Unit_ARB_ID]],Spec_Master_List_tbl[ARB_ID],0)),"")=0,"",_xlfn.IFNA(INDEX(Spec_Master_List_tbl[CEC_RPS_ID],MATCH(Registration_Tbl[[#This Row],[Facility_Unit_ARB_ID]],Spec_Master_List_tbl[ARB_ID],0)),""))</f>
        <v/>
      </c>
      <c r="J418" s="83"/>
      <c r="K418" s="56"/>
      <c r="L418" s="57"/>
      <c r="M41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18" s="63"/>
      <c r="O418" s="59"/>
      <c r="P418" s="57"/>
      <c r="Q418" s="57"/>
      <c r="R418" s="58"/>
      <c r="S41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18" s="70"/>
      <c r="U418" s="70"/>
      <c r="V418" s="70"/>
      <c r="W418" s="56"/>
      <c r="X418" s="57"/>
      <c r="Y418" s="57"/>
      <c r="Z418" s="56"/>
      <c r="AA418" s="57"/>
      <c r="AB418" s="56"/>
      <c r="AC418" s="57"/>
    </row>
    <row r="419" spans="1:29" ht="16" thickBot="1" x14ac:dyDescent="0.4">
      <c r="A419" s="50" t="str">
        <f>IF(ISBLANK(Registration_Tbl[[#This Row],[Facility_Unit_Name]]),"",'EPE Information'!$C$9)</f>
        <v/>
      </c>
      <c r="B419" s="51"/>
      <c r="C419" s="71" t="str">
        <f>_xlfn.IFNA(INDEX(Spec_Master_List_tbl[ARB_ID],MATCH(Registration_Tbl[[#This Row],[Facility_Unit_Name]],Spec_Master_List_tbl[Specified_Import_Name],0)),"")</f>
        <v/>
      </c>
      <c r="D419" s="52" t="str">
        <f>IF(_xlfn.IFNA(INDEX(Spec_Master_List_tbl[Primary Fuel],MATCH(Registration_Tbl[[#This Row],[Facility_Unit_ARB_ID]],Spec_Master_List_tbl[ARB_ID],0)),"")=0,"",_xlfn.IFNA(INDEX(Spec_Master_List_tbl[Primary Fuel],MATCH(Registration_Tbl[[#This Row],[Facility_Unit_ARB_ID]],Spec_Master_List_tbl[ARB_ID],0)),""))</f>
        <v/>
      </c>
      <c r="E419" s="84" t="str">
        <f>IF(_xlfn.IFNA(INDEX(Spec_Master_List_tbl[Cogen],MATCH(Registration_Tbl[[#This Row],[Facility_Unit_ARB_ID]],Spec_Master_List_tbl[ARB_ID],0)),"")=0,"",_xlfn.IFNA(INDEX(Spec_Master_List_tbl[Cogen],MATCH(Registration_Tbl[[#This Row],[Facility_Unit_ARB_ID]],Spec_Master_List_tbl[ARB_ID],0)),""))</f>
        <v/>
      </c>
      <c r="F419" s="72"/>
      <c r="G419" s="52" t="str">
        <f>IF(_xlfn.IFNA(INDEX(Spec_Master_List_tbl[USEPA_GHG_ID],MATCH(Registration_Tbl[[#This Row],[Facility_Unit_ARB_ID]],Spec_Master_List_tbl[ARB_ID],0)),"")=0,"",_xlfn.IFNA(INDEX(Spec_Master_List_tbl[USEPA_GHG_ID],MATCH(Registration_Tbl[[#This Row],[Facility_Unit_ARB_ID]],Spec_Master_List_tbl[ARB_ID],0)),""))</f>
        <v/>
      </c>
      <c r="H41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19" s="52" t="str">
        <f>IF(_xlfn.IFNA(INDEX(Spec_Master_List_tbl[CEC_RPS_ID],MATCH(Registration_Tbl[[#This Row],[Facility_Unit_ARB_ID]],Spec_Master_List_tbl[ARB_ID],0)),"")=0,"",_xlfn.IFNA(INDEX(Spec_Master_List_tbl[CEC_RPS_ID],MATCH(Registration_Tbl[[#This Row],[Facility_Unit_ARB_ID]],Spec_Master_List_tbl[ARB_ID],0)),""))</f>
        <v/>
      </c>
      <c r="J419" s="83"/>
      <c r="K419" s="56"/>
      <c r="L419" s="57"/>
      <c r="M41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19" s="63"/>
      <c r="O419" s="59"/>
      <c r="P419" s="57"/>
      <c r="Q419" s="57"/>
      <c r="R419" s="58"/>
      <c r="S41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19" s="70"/>
      <c r="U419" s="70"/>
      <c r="V419" s="70"/>
      <c r="W419" s="56"/>
      <c r="X419" s="57"/>
      <c r="Y419" s="57"/>
      <c r="Z419" s="56"/>
      <c r="AA419" s="57"/>
      <c r="AB419" s="56"/>
      <c r="AC419" s="57"/>
    </row>
    <row r="420" spans="1:29" ht="16" thickBot="1" x14ac:dyDescent="0.4">
      <c r="A420" s="50" t="str">
        <f>IF(ISBLANK(Registration_Tbl[[#This Row],[Facility_Unit_Name]]),"",'EPE Information'!$C$9)</f>
        <v/>
      </c>
      <c r="B420" s="51"/>
      <c r="C420" s="71" t="str">
        <f>_xlfn.IFNA(INDEX(Spec_Master_List_tbl[ARB_ID],MATCH(Registration_Tbl[[#This Row],[Facility_Unit_Name]],Spec_Master_List_tbl[Specified_Import_Name],0)),"")</f>
        <v/>
      </c>
      <c r="D420" s="52" t="str">
        <f>IF(_xlfn.IFNA(INDEX(Spec_Master_List_tbl[Primary Fuel],MATCH(Registration_Tbl[[#This Row],[Facility_Unit_ARB_ID]],Spec_Master_List_tbl[ARB_ID],0)),"")=0,"",_xlfn.IFNA(INDEX(Spec_Master_List_tbl[Primary Fuel],MATCH(Registration_Tbl[[#This Row],[Facility_Unit_ARB_ID]],Spec_Master_List_tbl[ARB_ID],0)),""))</f>
        <v/>
      </c>
      <c r="E420" s="84" t="str">
        <f>IF(_xlfn.IFNA(INDEX(Spec_Master_List_tbl[Cogen],MATCH(Registration_Tbl[[#This Row],[Facility_Unit_ARB_ID]],Spec_Master_List_tbl[ARB_ID],0)),"")=0,"",_xlfn.IFNA(INDEX(Spec_Master_List_tbl[Cogen],MATCH(Registration_Tbl[[#This Row],[Facility_Unit_ARB_ID]],Spec_Master_List_tbl[ARB_ID],0)),""))</f>
        <v/>
      </c>
      <c r="F420" s="72"/>
      <c r="G420" s="52" t="str">
        <f>IF(_xlfn.IFNA(INDEX(Spec_Master_List_tbl[USEPA_GHG_ID],MATCH(Registration_Tbl[[#This Row],[Facility_Unit_ARB_ID]],Spec_Master_List_tbl[ARB_ID],0)),"")=0,"",_xlfn.IFNA(INDEX(Spec_Master_List_tbl[USEPA_GHG_ID],MATCH(Registration_Tbl[[#This Row],[Facility_Unit_ARB_ID]],Spec_Master_List_tbl[ARB_ID],0)),""))</f>
        <v/>
      </c>
      <c r="H42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20" s="52" t="str">
        <f>IF(_xlfn.IFNA(INDEX(Spec_Master_List_tbl[CEC_RPS_ID],MATCH(Registration_Tbl[[#This Row],[Facility_Unit_ARB_ID]],Spec_Master_List_tbl[ARB_ID],0)),"")=0,"",_xlfn.IFNA(INDEX(Spec_Master_List_tbl[CEC_RPS_ID],MATCH(Registration_Tbl[[#This Row],[Facility_Unit_ARB_ID]],Spec_Master_List_tbl[ARB_ID],0)),""))</f>
        <v/>
      </c>
      <c r="J420" s="83"/>
      <c r="K420" s="56"/>
      <c r="L420" s="57"/>
      <c r="M42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20" s="63"/>
      <c r="O420" s="59"/>
      <c r="P420" s="57"/>
      <c r="Q420" s="57"/>
      <c r="R420" s="58"/>
      <c r="S42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20" s="70"/>
      <c r="U420" s="70"/>
      <c r="V420" s="70"/>
      <c r="W420" s="56"/>
      <c r="X420" s="57"/>
      <c r="Y420" s="57"/>
      <c r="Z420" s="56"/>
      <c r="AA420" s="57"/>
      <c r="AB420" s="56"/>
      <c r="AC420" s="57"/>
    </row>
    <row r="421" spans="1:29" ht="16" thickBot="1" x14ac:dyDescent="0.4">
      <c r="A421" s="50" t="str">
        <f>IF(ISBLANK(Registration_Tbl[[#This Row],[Facility_Unit_Name]]),"",'EPE Information'!$C$9)</f>
        <v/>
      </c>
      <c r="B421" s="51"/>
      <c r="C421" s="71" t="str">
        <f>_xlfn.IFNA(INDEX(Spec_Master_List_tbl[ARB_ID],MATCH(Registration_Tbl[[#This Row],[Facility_Unit_Name]],Spec_Master_List_tbl[Specified_Import_Name],0)),"")</f>
        <v/>
      </c>
      <c r="D421" s="52" t="str">
        <f>IF(_xlfn.IFNA(INDEX(Spec_Master_List_tbl[Primary Fuel],MATCH(Registration_Tbl[[#This Row],[Facility_Unit_ARB_ID]],Spec_Master_List_tbl[ARB_ID],0)),"")=0,"",_xlfn.IFNA(INDEX(Spec_Master_List_tbl[Primary Fuel],MATCH(Registration_Tbl[[#This Row],[Facility_Unit_ARB_ID]],Spec_Master_List_tbl[ARB_ID],0)),""))</f>
        <v/>
      </c>
      <c r="E421" s="84" t="str">
        <f>IF(_xlfn.IFNA(INDEX(Spec_Master_List_tbl[Cogen],MATCH(Registration_Tbl[[#This Row],[Facility_Unit_ARB_ID]],Spec_Master_List_tbl[ARB_ID],0)),"")=0,"",_xlfn.IFNA(INDEX(Spec_Master_List_tbl[Cogen],MATCH(Registration_Tbl[[#This Row],[Facility_Unit_ARB_ID]],Spec_Master_List_tbl[ARB_ID],0)),""))</f>
        <v/>
      </c>
      <c r="F421" s="72"/>
      <c r="G421" s="52" t="str">
        <f>IF(_xlfn.IFNA(INDEX(Spec_Master_List_tbl[USEPA_GHG_ID],MATCH(Registration_Tbl[[#This Row],[Facility_Unit_ARB_ID]],Spec_Master_List_tbl[ARB_ID],0)),"")=0,"",_xlfn.IFNA(INDEX(Spec_Master_List_tbl[USEPA_GHG_ID],MATCH(Registration_Tbl[[#This Row],[Facility_Unit_ARB_ID]],Spec_Master_List_tbl[ARB_ID],0)),""))</f>
        <v/>
      </c>
      <c r="H42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21" s="52" t="str">
        <f>IF(_xlfn.IFNA(INDEX(Spec_Master_List_tbl[CEC_RPS_ID],MATCH(Registration_Tbl[[#This Row],[Facility_Unit_ARB_ID]],Spec_Master_List_tbl[ARB_ID],0)),"")=0,"",_xlfn.IFNA(INDEX(Spec_Master_List_tbl[CEC_RPS_ID],MATCH(Registration_Tbl[[#This Row],[Facility_Unit_ARB_ID]],Spec_Master_List_tbl[ARB_ID],0)),""))</f>
        <v/>
      </c>
      <c r="J421" s="83"/>
      <c r="K421" s="56"/>
      <c r="L421" s="57"/>
      <c r="M42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21" s="63"/>
      <c r="O421" s="59"/>
      <c r="P421" s="57"/>
      <c r="Q421" s="57"/>
      <c r="R421" s="58"/>
      <c r="S42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21" s="70"/>
      <c r="U421" s="70"/>
      <c r="V421" s="70"/>
      <c r="W421" s="56"/>
      <c r="X421" s="57"/>
      <c r="Y421" s="57"/>
      <c r="Z421" s="56"/>
      <c r="AA421" s="57"/>
      <c r="AB421" s="56"/>
      <c r="AC421" s="57"/>
    </row>
    <row r="422" spans="1:29" ht="16" thickBot="1" x14ac:dyDescent="0.4">
      <c r="A422" s="50" t="str">
        <f>IF(ISBLANK(Registration_Tbl[[#This Row],[Facility_Unit_Name]]),"",'EPE Information'!$C$9)</f>
        <v/>
      </c>
      <c r="B422" s="51"/>
      <c r="C422" s="71" t="str">
        <f>_xlfn.IFNA(INDEX(Spec_Master_List_tbl[ARB_ID],MATCH(Registration_Tbl[[#This Row],[Facility_Unit_Name]],Spec_Master_List_tbl[Specified_Import_Name],0)),"")</f>
        <v/>
      </c>
      <c r="D422" s="52" t="str">
        <f>IF(_xlfn.IFNA(INDEX(Spec_Master_List_tbl[Primary Fuel],MATCH(Registration_Tbl[[#This Row],[Facility_Unit_ARB_ID]],Spec_Master_List_tbl[ARB_ID],0)),"")=0,"",_xlfn.IFNA(INDEX(Spec_Master_List_tbl[Primary Fuel],MATCH(Registration_Tbl[[#This Row],[Facility_Unit_ARB_ID]],Spec_Master_List_tbl[ARB_ID],0)),""))</f>
        <v/>
      </c>
      <c r="E422" s="84" t="str">
        <f>IF(_xlfn.IFNA(INDEX(Spec_Master_List_tbl[Cogen],MATCH(Registration_Tbl[[#This Row],[Facility_Unit_ARB_ID]],Spec_Master_List_tbl[ARB_ID],0)),"")=0,"",_xlfn.IFNA(INDEX(Spec_Master_List_tbl[Cogen],MATCH(Registration_Tbl[[#This Row],[Facility_Unit_ARB_ID]],Spec_Master_List_tbl[ARB_ID],0)),""))</f>
        <v/>
      </c>
      <c r="F422" s="72"/>
      <c r="G422" s="52" t="str">
        <f>IF(_xlfn.IFNA(INDEX(Spec_Master_List_tbl[USEPA_GHG_ID],MATCH(Registration_Tbl[[#This Row],[Facility_Unit_ARB_ID]],Spec_Master_List_tbl[ARB_ID],0)),"")=0,"",_xlfn.IFNA(INDEX(Spec_Master_List_tbl[USEPA_GHG_ID],MATCH(Registration_Tbl[[#This Row],[Facility_Unit_ARB_ID]],Spec_Master_List_tbl[ARB_ID],0)),""))</f>
        <v/>
      </c>
      <c r="H42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22" s="52" t="str">
        <f>IF(_xlfn.IFNA(INDEX(Spec_Master_List_tbl[CEC_RPS_ID],MATCH(Registration_Tbl[[#This Row],[Facility_Unit_ARB_ID]],Spec_Master_List_tbl[ARB_ID],0)),"")=0,"",_xlfn.IFNA(INDEX(Spec_Master_List_tbl[CEC_RPS_ID],MATCH(Registration_Tbl[[#This Row],[Facility_Unit_ARB_ID]],Spec_Master_List_tbl[ARB_ID],0)),""))</f>
        <v/>
      </c>
      <c r="J422" s="83"/>
      <c r="K422" s="56"/>
      <c r="L422" s="57"/>
      <c r="M42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22" s="63"/>
      <c r="O422" s="59"/>
      <c r="P422" s="57"/>
      <c r="Q422" s="57"/>
      <c r="R422" s="58"/>
      <c r="S42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22" s="70"/>
      <c r="U422" s="70"/>
      <c r="V422" s="70"/>
      <c r="W422" s="56"/>
      <c r="X422" s="57"/>
      <c r="Y422" s="57"/>
      <c r="Z422" s="56"/>
      <c r="AA422" s="57"/>
      <c r="AB422" s="56"/>
      <c r="AC422" s="57"/>
    </row>
    <row r="423" spans="1:29" ht="16" thickBot="1" x14ac:dyDescent="0.4">
      <c r="A423" s="50" t="str">
        <f>IF(ISBLANK(Registration_Tbl[[#This Row],[Facility_Unit_Name]]),"",'EPE Information'!$C$9)</f>
        <v/>
      </c>
      <c r="B423" s="51"/>
      <c r="C423" s="71" t="str">
        <f>_xlfn.IFNA(INDEX(Spec_Master_List_tbl[ARB_ID],MATCH(Registration_Tbl[[#This Row],[Facility_Unit_Name]],Spec_Master_List_tbl[Specified_Import_Name],0)),"")</f>
        <v/>
      </c>
      <c r="D423" s="52" t="str">
        <f>IF(_xlfn.IFNA(INDEX(Spec_Master_List_tbl[Primary Fuel],MATCH(Registration_Tbl[[#This Row],[Facility_Unit_ARB_ID]],Spec_Master_List_tbl[ARB_ID],0)),"")=0,"",_xlfn.IFNA(INDEX(Spec_Master_List_tbl[Primary Fuel],MATCH(Registration_Tbl[[#This Row],[Facility_Unit_ARB_ID]],Spec_Master_List_tbl[ARB_ID],0)),""))</f>
        <v/>
      </c>
      <c r="E423" s="84" t="str">
        <f>IF(_xlfn.IFNA(INDEX(Spec_Master_List_tbl[Cogen],MATCH(Registration_Tbl[[#This Row],[Facility_Unit_ARB_ID]],Spec_Master_List_tbl[ARB_ID],0)),"")=0,"",_xlfn.IFNA(INDEX(Spec_Master_List_tbl[Cogen],MATCH(Registration_Tbl[[#This Row],[Facility_Unit_ARB_ID]],Spec_Master_List_tbl[ARB_ID],0)),""))</f>
        <v/>
      </c>
      <c r="F423" s="72"/>
      <c r="G423" s="52" t="str">
        <f>IF(_xlfn.IFNA(INDEX(Spec_Master_List_tbl[USEPA_GHG_ID],MATCH(Registration_Tbl[[#This Row],[Facility_Unit_ARB_ID]],Spec_Master_List_tbl[ARB_ID],0)),"")=0,"",_xlfn.IFNA(INDEX(Spec_Master_List_tbl[USEPA_GHG_ID],MATCH(Registration_Tbl[[#This Row],[Facility_Unit_ARB_ID]],Spec_Master_List_tbl[ARB_ID],0)),""))</f>
        <v/>
      </c>
      <c r="H42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23" s="52" t="str">
        <f>IF(_xlfn.IFNA(INDEX(Spec_Master_List_tbl[CEC_RPS_ID],MATCH(Registration_Tbl[[#This Row],[Facility_Unit_ARB_ID]],Spec_Master_List_tbl[ARB_ID],0)),"")=0,"",_xlfn.IFNA(INDEX(Spec_Master_List_tbl[CEC_RPS_ID],MATCH(Registration_Tbl[[#This Row],[Facility_Unit_ARB_ID]],Spec_Master_List_tbl[ARB_ID],0)),""))</f>
        <v/>
      </c>
      <c r="J423" s="83"/>
      <c r="K423" s="56"/>
      <c r="L423" s="57"/>
      <c r="M42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23" s="63"/>
      <c r="O423" s="59"/>
      <c r="P423" s="57"/>
      <c r="Q423" s="57"/>
      <c r="R423" s="58"/>
      <c r="S42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23" s="70"/>
      <c r="U423" s="70"/>
      <c r="V423" s="70"/>
      <c r="W423" s="56"/>
      <c r="X423" s="57"/>
      <c r="Y423" s="57"/>
      <c r="Z423" s="56"/>
      <c r="AA423" s="57"/>
      <c r="AB423" s="56"/>
      <c r="AC423" s="57"/>
    </row>
    <row r="424" spans="1:29" ht="16" thickBot="1" x14ac:dyDescent="0.4">
      <c r="A424" s="50" t="str">
        <f>IF(ISBLANK(Registration_Tbl[[#This Row],[Facility_Unit_Name]]),"",'EPE Information'!$C$9)</f>
        <v/>
      </c>
      <c r="B424" s="51"/>
      <c r="C424" s="71" t="str">
        <f>_xlfn.IFNA(INDEX(Spec_Master_List_tbl[ARB_ID],MATCH(Registration_Tbl[[#This Row],[Facility_Unit_Name]],Spec_Master_List_tbl[Specified_Import_Name],0)),"")</f>
        <v/>
      </c>
      <c r="D424" s="52" t="str">
        <f>IF(_xlfn.IFNA(INDEX(Spec_Master_List_tbl[Primary Fuel],MATCH(Registration_Tbl[[#This Row],[Facility_Unit_ARB_ID]],Spec_Master_List_tbl[ARB_ID],0)),"")=0,"",_xlfn.IFNA(INDEX(Spec_Master_List_tbl[Primary Fuel],MATCH(Registration_Tbl[[#This Row],[Facility_Unit_ARB_ID]],Spec_Master_List_tbl[ARB_ID],0)),""))</f>
        <v/>
      </c>
      <c r="E424" s="84" t="str">
        <f>IF(_xlfn.IFNA(INDEX(Spec_Master_List_tbl[Cogen],MATCH(Registration_Tbl[[#This Row],[Facility_Unit_ARB_ID]],Spec_Master_List_tbl[ARB_ID],0)),"")=0,"",_xlfn.IFNA(INDEX(Spec_Master_List_tbl[Cogen],MATCH(Registration_Tbl[[#This Row],[Facility_Unit_ARB_ID]],Spec_Master_List_tbl[ARB_ID],0)),""))</f>
        <v/>
      </c>
      <c r="F424" s="72"/>
      <c r="G424" s="52" t="str">
        <f>IF(_xlfn.IFNA(INDEX(Spec_Master_List_tbl[USEPA_GHG_ID],MATCH(Registration_Tbl[[#This Row],[Facility_Unit_ARB_ID]],Spec_Master_List_tbl[ARB_ID],0)),"")=0,"",_xlfn.IFNA(INDEX(Spec_Master_List_tbl[USEPA_GHG_ID],MATCH(Registration_Tbl[[#This Row],[Facility_Unit_ARB_ID]],Spec_Master_List_tbl[ARB_ID],0)),""))</f>
        <v/>
      </c>
      <c r="H42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24" s="52" t="str">
        <f>IF(_xlfn.IFNA(INDEX(Spec_Master_List_tbl[CEC_RPS_ID],MATCH(Registration_Tbl[[#This Row],[Facility_Unit_ARB_ID]],Spec_Master_List_tbl[ARB_ID],0)),"")=0,"",_xlfn.IFNA(INDEX(Spec_Master_List_tbl[CEC_RPS_ID],MATCH(Registration_Tbl[[#This Row],[Facility_Unit_ARB_ID]],Spec_Master_List_tbl[ARB_ID],0)),""))</f>
        <v/>
      </c>
      <c r="J424" s="83"/>
      <c r="K424" s="56"/>
      <c r="L424" s="57"/>
      <c r="M42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24" s="63"/>
      <c r="O424" s="59"/>
      <c r="P424" s="57"/>
      <c r="Q424" s="57"/>
      <c r="R424" s="58"/>
      <c r="S42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24" s="70"/>
      <c r="U424" s="70"/>
      <c r="V424" s="70"/>
      <c r="W424" s="56"/>
      <c r="X424" s="57"/>
      <c r="Y424" s="57"/>
      <c r="Z424" s="56"/>
      <c r="AA424" s="57"/>
      <c r="AB424" s="56"/>
      <c r="AC424" s="57"/>
    </row>
    <row r="425" spans="1:29" ht="16" thickBot="1" x14ac:dyDescent="0.4">
      <c r="A425" s="50" t="str">
        <f>IF(ISBLANK(Registration_Tbl[[#This Row],[Facility_Unit_Name]]),"",'EPE Information'!$C$9)</f>
        <v/>
      </c>
      <c r="B425" s="51"/>
      <c r="C425" s="71" t="str">
        <f>_xlfn.IFNA(INDEX(Spec_Master_List_tbl[ARB_ID],MATCH(Registration_Tbl[[#This Row],[Facility_Unit_Name]],Spec_Master_List_tbl[Specified_Import_Name],0)),"")</f>
        <v/>
      </c>
      <c r="D425" s="52" t="str">
        <f>IF(_xlfn.IFNA(INDEX(Spec_Master_List_tbl[Primary Fuel],MATCH(Registration_Tbl[[#This Row],[Facility_Unit_ARB_ID]],Spec_Master_List_tbl[ARB_ID],0)),"")=0,"",_xlfn.IFNA(INDEX(Spec_Master_List_tbl[Primary Fuel],MATCH(Registration_Tbl[[#This Row],[Facility_Unit_ARB_ID]],Spec_Master_List_tbl[ARB_ID],0)),""))</f>
        <v/>
      </c>
      <c r="E425" s="84" t="str">
        <f>IF(_xlfn.IFNA(INDEX(Spec_Master_List_tbl[Cogen],MATCH(Registration_Tbl[[#This Row],[Facility_Unit_ARB_ID]],Spec_Master_List_tbl[ARB_ID],0)),"")=0,"",_xlfn.IFNA(INDEX(Spec_Master_List_tbl[Cogen],MATCH(Registration_Tbl[[#This Row],[Facility_Unit_ARB_ID]],Spec_Master_List_tbl[ARB_ID],0)),""))</f>
        <v/>
      </c>
      <c r="F425" s="72"/>
      <c r="G425" s="52" t="str">
        <f>IF(_xlfn.IFNA(INDEX(Spec_Master_List_tbl[USEPA_GHG_ID],MATCH(Registration_Tbl[[#This Row],[Facility_Unit_ARB_ID]],Spec_Master_List_tbl[ARB_ID],0)),"")=0,"",_xlfn.IFNA(INDEX(Spec_Master_List_tbl[USEPA_GHG_ID],MATCH(Registration_Tbl[[#This Row],[Facility_Unit_ARB_ID]],Spec_Master_List_tbl[ARB_ID],0)),""))</f>
        <v/>
      </c>
      <c r="H42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25" s="52" t="str">
        <f>IF(_xlfn.IFNA(INDEX(Spec_Master_List_tbl[CEC_RPS_ID],MATCH(Registration_Tbl[[#This Row],[Facility_Unit_ARB_ID]],Spec_Master_List_tbl[ARB_ID],0)),"")=0,"",_xlfn.IFNA(INDEX(Spec_Master_List_tbl[CEC_RPS_ID],MATCH(Registration_Tbl[[#This Row],[Facility_Unit_ARB_ID]],Spec_Master_List_tbl[ARB_ID],0)),""))</f>
        <v/>
      </c>
      <c r="J425" s="83"/>
      <c r="K425" s="56"/>
      <c r="L425" s="57"/>
      <c r="M42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25" s="63"/>
      <c r="O425" s="59"/>
      <c r="P425" s="57"/>
      <c r="Q425" s="57"/>
      <c r="R425" s="58"/>
      <c r="S42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25" s="70"/>
      <c r="U425" s="70"/>
      <c r="V425" s="70"/>
      <c r="W425" s="56"/>
      <c r="X425" s="57"/>
      <c r="Y425" s="57"/>
      <c r="Z425" s="56"/>
      <c r="AA425" s="57"/>
      <c r="AB425" s="56"/>
      <c r="AC425" s="57"/>
    </row>
    <row r="426" spans="1:29" ht="16" thickBot="1" x14ac:dyDescent="0.4">
      <c r="A426" s="50" t="str">
        <f>IF(ISBLANK(Registration_Tbl[[#This Row],[Facility_Unit_Name]]),"",'EPE Information'!$C$9)</f>
        <v/>
      </c>
      <c r="B426" s="51"/>
      <c r="C426" s="71" t="str">
        <f>_xlfn.IFNA(INDEX(Spec_Master_List_tbl[ARB_ID],MATCH(Registration_Tbl[[#This Row],[Facility_Unit_Name]],Spec_Master_List_tbl[Specified_Import_Name],0)),"")</f>
        <v/>
      </c>
      <c r="D426" s="52" t="str">
        <f>IF(_xlfn.IFNA(INDEX(Spec_Master_List_tbl[Primary Fuel],MATCH(Registration_Tbl[[#This Row],[Facility_Unit_ARB_ID]],Spec_Master_List_tbl[ARB_ID],0)),"")=0,"",_xlfn.IFNA(INDEX(Spec_Master_List_tbl[Primary Fuel],MATCH(Registration_Tbl[[#This Row],[Facility_Unit_ARB_ID]],Spec_Master_List_tbl[ARB_ID],0)),""))</f>
        <v/>
      </c>
      <c r="E426" s="84" t="str">
        <f>IF(_xlfn.IFNA(INDEX(Spec_Master_List_tbl[Cogen],MATCH(Registration_Tbl[[#This Row],[Facility_Unit_ARB_ID]],Spec_Master_List_tbl[ARB_ID],0)),"")=0,"",_xlfn.IFNA(INDEX(Spec_Master_List_tbl[Cogen],MATCH(Registration_Tbl[[#This Row],[Facility_Unit_ARB_ID]],Spec_Master_List_tbl[ARB_ID],0)),""))</f>
        <v/>
      </c>
      <c r="F426" s="72"/>
      <c r="G426" s="52" t="str">
        <f>IF(_xlfn.IFNA(INDEX(Spec_Master_List_tbl[USEPA_GHG_ID],MATCH(Registration_Tbl[[#This Row],[Facility_Unit_ARB_ID]],Spec_Master_List_tbl[ARB_ID],0)),"")=0,"",_xlfn.IFNA(INDEX(Spec_Master_List_tbl[USEPA_GHG_ID],MATCH(Registration_Tbl[[#This Row],[Facility_Unit_ARB_ID]],Spec_Master_List_tbl[ARB_ID],0)),""))</f>
        <v/>
      </c>
      <c r="H42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26" s="52" t="str">
        <f>IF(_xlfn.IFNA(INDEX(Spec_Master_List_tbl[CEC_RPS_ID],MATCH(Registration_Tbl[[#This Row],[Facility_Unit_ARB_ID]],Spec_Master_List_tbl[ARB_ID],0)),"")=0,"",_xlfn.IFNA(INDEX(Spec_Master_List_tbl[CEC_RPS_ID],MATCH(Registration_Tbl[[#This Row],[Facility_Unit_ARB_ID]],Spec_Master_List_tbl[ARB_ID],0)),""))</f>
        <v/>
      </c>
      <c r="J426" s="83"/>
      <c r="K426" s="56"/>
      <c r="L426" s="57"/>
      <c r="M42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26" s="63"/>
      <c r="O426" s="59"/>
      <c r="P426" s="57"/>
      <c r="Q426" s="57"/>
      <c r="R426" s="58"/>
      <c r="S42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26" s="70"/>
      <c r="U426" s="70"/>
      <c r="V426" s="70"/>
      <c r="W426" s="56"/>
      <c r="X426" s="57"/>
      <c r="Y426" s="57"/>
      <c r="Z426" s="56"/>
      <c r="AA426" s="57"/>
      <c r="AB426" s="56"/>
      <c r="AC426" s="57"/>
    </row>
    <row r="427" spans="1:29" ht="16" thickBot="1" x14ac:dyDescent="0.4">
      <c r="A427" s="50" t="str">
        <f>IF(ISBLANK(Registration_Tbl[[#This Row],[Facility_Unit_Name]]),"",'EPE Information'!$C$9)</f>
        <v/>
      </c>
      <c r="B427" s="51"/>
      <c r="C427" s="71" t="str">
        <f>_xlfn.IFNA(INDEX(Spec_Master_List_tbl[ARB_ID],MATCH(Registration_Tbl[[#This Row],[Facility_Unit_Name]],Spec_Master_List_tbl[Specified_Import_Name],0)),"")</f>
        <v/>
      </c>
      <c r="D427" s="52" t="str">
        <f>IF(_xlfn.IFNA(INDEX(Spec_Master_List_tbl[Primary Fuel],MATCH(Registration_Tbl[[#This Row],[Facility_Unit_ARB_ID]],Spec_Master_List_tbl[ARB_ID],0)),"")=0,"",_xlfn.IFNA(INDEX(Spec_Master_List_tbl[Primary Fuel],MATCH(Registration_Tbl[[#This Row],[Facility_Unit_ARB_ID]],Spec_Master_List_tbl[ARB_ID],0)),""))</f>
        <v/>
      </c>
      <c r="E427" s="84" t="str">
        <f>IF(_xlfn.IFNA(INDEX(Spec_Master_List_tbl[Cogen],MATCH(Registration_Tbl[[#This Row],[Facility_Unit_ARB_ID]],Spec_Master_List_tbl[ARB_ID],0)),"")=0,"",_xlfn.IFNA(INDEX(Spec_Master_List_tbl[Cogen],MATCH(Registration_Tbl[[#This Row],[Facility_Unit_ARB_ID]],Spec_Master_List_tbl[ARB_ID],0)),""))</f>
        <v/>
      </c>
      <c r="F427" s="72"/>
      <c r="G427" s="52" t="str">
        <f>IF(_xlfn.IFNA(INDEX(Spec_Master_List_tbl[USEPA_GHG_ID],MATCH(Registration_Tbl[[#This Row],[Facility_Unit_ARB_ID]],Spec_Master_List_tbl[ARB_ID],0)),"")=0,"",_xlfn.IFNA(INDEX(Spec_Master_List_tbl[USEPA_GHG_ID],MATCH(Registration_Tbl[[#This Row],[Facility_Unit_ARB_ID]],Spec_Master_List_tbl[ARB_ID],0)),""))</f>
        <v/>
      </c>
      <c r="H42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27" s="52" t="str">
        <f>IF(_xlfn.IFNA(INDEX(Spec_Master_List_tbl[CEC_RPS_ID],MATCH(Registration_Tbl[[#This Row],[Facility_Unit_ARB_ID]],Spec_Master_List_tbl[ARB_ID],0)),"")=0,"",_xlfn.IFNA(INDEX(Spec_Master_List_tbl[CEC_RPS_ID],MATCH(Registration_Tbl[[#This Row],[Facility_Unit_ARB_ID]],Spec_Master_List_tbl[ARB_ID],0)),""))</f>
        <v/>
      </c>
      <c r="J427" s="83"/>
      <c r="K427" s="56"/>
      <c r="L427" s="57"/>
      <c r="M42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27" s="63"/>
      <c r="O427" s="59"/>
      <c r="P427" s="57"/>
      <c r="Q427" s="57"/>
      <c r="R427" s="58"/>
      <c r="S42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27" s="70"/>
      <c r="U427" s="70"/>
      <c r="V427" s="70"/>
      <c r="W427" s="56"/>
      <c r="X427" s="57"/>
      <c r="Y427" s="57"/>
      <c r="Z427" s="56"/>
      <c r="AA427" s="57"/>
      <c r="AB427" s="56"/>
      <c r="AC427" s="57"/>
    </row>
    <row r="428" spans="1:29" ht="16" thickBot="1" x14ac:dyDescent="0.4">
      <c r="A428" s="50" t="str">
        <f>IF(ISBLANK(Registration_Tbl[[#This Row],[Facility_Unit_Name]]),"",'EPE Information'!$C$9)</f>
        <v/>
      </c>
      <c r="B428" s="51"/>
      <c r="C428" s="71" t="str">
        <f>_xlfn.IFNA(INDEX(Spec_Master_List_tbl[ARB_ID],MATCH(Registration_Tbl[[#This Row],[Facility_Unit_Name]],Spec_Master_List_tbl[Specified_Import_Name],0)),"")</f>
        <v/>
      </c>
      <c r="D428" s="52" t="str">
        <f>IF(_xlfn.IFNA(INDEX(Spec_Master_List_tbl[Primary Fuel],MATCH(Registration_Tbl[[#This Row],[Facility_Unit_ARB_ID]],Spec_Master_List_tbl[ARB_ID],0)),"")=0,"",_xlfn.IFNA(INDEX(Spec_Master_List_tbl[Primary Fuel],MATCH(Registration_Tbl[[#This Row],[Facility_Unit_ARB_ID]],Spec_Master_List_tbl[ARB_ID],0)),""))</f>
        <v/>
      </c>
      <c r="E428" s="84" t="str">
        <f>IF(_xlfn.IFNA(INDEX(Spec_Master_List_tbl[Cogen],MATCH(Registration_Tbl[[#This Row],[Facility_Unit_ARB_ID]],Spec_Master_List_tbl[ARB_ID],0)),"")=0,"",_xlfn.IFNA(INDEX(Spec_Master_List_tbl[Cogen],MATCH(Registration_Tbl[[#This Row],[Facility_Unit_ARB_ID]],Spec_Master_List_tbl[ARB_ID],0)),""))</f>
        <v/>
      </c>
      <c r="F428" s="72"/>
      <c r="G428" s="52" t="str">
        <f>IF(_xlfn.IFNA(INDEX(Spec_Master_List_tbl[USEPA_GHG_ID],MATCH(Registration_Tbl[[#This Row],[Facility_Unit_ARB_ID]],Spec_Master_List_tbl[ARB_ID],0)),"")=0,"",_xlfn.IFNA(INDEX(Spec_Master_List_tbl[USEPA_GHG_ID],MATCH(Registration_Tbl[[#This Row],[Facility_Unit_ARB_ID]],Spec_Master_List_tbl[ARB_ID],0)),""))</f>
        <v/>
      </c>
      <c r="H42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28" s="52" t="str">
        <f>IF(_xlfn.IFNA(INDEX(Spec_Master_List_tbl[CEC_RPS_ID],MATCH(Registration_Tbl[[#This Row],[Facility_Unit_ARB_ID]],Spec_Master_List_tbl[ARB_ID],0)),"")=0,"",_xlfn.IFNA(INDEX(Spec_Master_List_tbl[CEC_RPS_ID],MATCH(Registration_Tbl[[#This Row],[Facility_Unit_ARB_ID]],Spec_Master_List_tbl[ARB_ID],0)),""))</f>
        <v/>
      </c>
      <c r="J428" s="83"/>
      <c r="K428" s="56"/>
      <c r="L428" s="57"/>
      <c r="M42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28" s="63"/>
      <c r="O428" s="59"/>
      <c r="P428" s="57"/>
      <c r="Q428" s="57"/>
      <c r="R428" s="58"/>
      <c r="S42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28" s="70"/>
      <c r="U428" s="70"/>
      <c r="V428" s="70"/>
      <c r="W428" s="56"/>
      <c r="X428" s="57"/>
      <c r="Y428" s="57"/>
      <c r="Z428" s="56"/>
      <c r="AA428" s="57"/>
      <c r="AB428" s="56"/>
      <c r="AC428" s="57"/>
    </row>
    <row r="429" spans="1:29" ht="16" thickBot="1" x14ac:dyDescent="0.4">
      <c r="A429" s="50" t="str">
        <f>IF(ISBLANK(Registration_Tbl[[#This Row],[Facility_Unit_Name]]),"",'EPE Information'!$C$9)</f>
        <v/>
      </c>
      <c r="B429" s="51"/>
      <c r="C429" s="71" t="str">
        <f>_xlfn.IFNA(INDEX(Spec_Master_List_tbl[ARB_ID],MATCH(Registration_Tbl[[#This Row],[Facility_Unit_Name]],Spec_Master_List_tbl[Specified_Import_Name],0)),"")</f>
        <v/>
      </c>
      <c r="D429" s="52" t="str">
        <f>IF(_xlfn.IFNA(INDEX(Spec_Master_List_tbl[Primary Fuel],MATCH(Registration_Tbl[[#This Row],[Facility_Unit_ARB_ID]],Spec_Master_List_tbl[ARB_ID],0)),"")=0,"",_xlfn.IFNA(INDEX(Spec_Master_List_tbl[Primary Fuel],MATCH(Registration_Tbl[[#This Row],[Facility_Unit_ARB_ID]],Spec_Master_List_tbl[ARB_ID],0)),""))</f>
        <v/>
      </c>
      <c r="E429" s="84" t="str">
        <f>IF(_xlfn.IFNA(INDEX(Spec_Master_List_tbl[Cogen],MATCH(Registration_Tbl[[#This Row],[Facility_Unit_ARB_ID]],Spec_Master_List_tbl[ARB_ID],0)),"")=0,"",_xlfn.IFNA(INDEX(Spec_Master_List_tbl[Cogen],MATCH(Registration_Tbl[[#This Row],[Facility_Unit_ARB_ID]],Spec_Master_List_tbl[ARB_ID],0)),""))</f>
        <v/>
      </c>
      <c r="F429" s="72"/>
      <c r="G429" s="52" t="str">
        <f>IF(_xlfn.IFNA(INDEX(Spec_Master_List_tbl[USEPA_GHG_ID],MATCH(Registration_Tbl[[#This Row],[Facility_Unit_ARB_ID]],Spec_Master_List_tbl[ARB_ID],0)),"")=0,"",_xlfn.IFNA(INDEX(Spec_Master_List_tbl[USEPA_GHG_ID],MATCH(Registration_Tbl[[#This Row],[Facility_Unit_ARB_ID]],Spec_Master_List_tbl[ARB_ID],0)),""))</f>
        <v/>
      </c>
      <c r="H42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29" s="52" t="str">
        <f>IF(_xlfn.IFNA(INDEX(Spec_Master_List_tbl[CEC_RPS_ID],MATCH(Registration_Tbl[[#This Row],[Facility_Unit_ARB_ID]],Spec_Master_List_tbl[ARB_ID],0)),"")=0,"",_xlfn.IFNA(INDEX(Spec_Master_List_tbl[CEC_RPS_ID],MATCH(Registration_Tbl[[#This Row],[Facility_Unit_ARB_ID]],Spec_Master_List_tbl[ARB_ID],0)),""))</f>
        <v/>
      </c>
      <c r="J429" s="83"/>
      <c r="K429" s="56"/>
      <c r="L429" s="57"/>
      <c r="M42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29" s="63"/>
      <c r="O429" s="59"/>
      <c r="P429" s="57"/>
      <c r="Q429" s="57"/>
      <c r="R429" s="58"/>
      <c r="S42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29" s="70"/>
      <c r="U429" s="70"/>
      <c r="V429" s="70"/>
      <c r="W429" s="56"/>
      <c r="X429" s="57"/>
      <c r="Y429" s="57"/>
      <c r="Z429" s="56"/>
      <c r="AA429" s="57"/>
      <c r="AB429" s="56"/>
      <c r="AC429" s="57"/>
    </row>
    <row r="430" spans="1:29" ht="16" thickBot="1" x14ac:dyDescent="0.4">
      <c r="A430" s="50" t="str">
        <f>IF(ISBLANK(Registration_Tbl[[#This Row],[Facility_Unit_Name]]),"",'EPE Information'!$C$9)</f>
        <v/>
      </c>
      <c r="B430" s="51"/>
      <c r="C430" s="71" t="str">
        <f>_xlfn.IFNA(INDEX(Spec_Master_List_tbl[ARB_ID],MATCH(Registration_Tbl[[#This Row],[Facility_Unit_Name]],Spec_Master_List_tbl[Specified_Import_Name],0)),"")</f>
        <v/>
      </c>
      <c r="D430" s="52" t="str">
        <f>IF(_xlfn.IFNA(INDEX(Spec_Master_List_tbl[Primary Fuel],MATCH(Registration_Tbl[[#This Row],[Facility_Unit_ARB_ID]],Spec_Master_List_tbl[ARB_ID],0)),"")=0,"",_xlfn.IFNA(INDEX(Spec_Master_List_tbl[Primary Fuel],MATCH(Registration_Tbl[[#This Row],[Facility_Unit_ARB_ID]],Spec_Master_List_tbl[ARB_ID],0)),""))</f>
        <v/>
      </c>
      <c r="E430" s="84" t="str">
        <f>IF(_xlfn.IFNA(INDEX(Spec_Master_List_tbl[Cogen],MATCH(Registration_Tbl[[#This Row],[Facility_Unit_ARB_ID]],Spec_Master_List_tbl[ARB_ID],0)),"")=0,"",_xlfn.IFNA(INDEX(Spec_Master_List_tbl[Cogen],MATCH(Registration_Tbl[[#This Row],[Facility_Unit_ARB_ID]],Spec_Master_List_tbl[ARB_ID],0)),""))</f>
        <v/>
      </c>
      <c r="F430" s="72"/>
      <c r="G430" s="52" t="str">
        <f>IF(_xlfn.IFNA(INDEX(Spec_Master_List_tbl[USEPA_GHG_ID],MATCH(Registration_Tbl[[#This Row],[Facility_Unit_ARB_ID]],Spec_Master_List_tbl[ARB_ID],0)),"")=0,"",_xlfn.IFNA(INDEX(Spec_Master_List_tbl[USEPA_GHG_ID],MATCH(Registration_Tbl[[#This Row],[Facility_Unit_ARB_ID]],Spec_Master_List_tbl[ARB_ID],0)),""))</f>
        <v/>
      </c>
      <c r="H43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30" s="52" t="str">
        <f>IF(_xlfn.IFNA(INDEX(Spec_Master_List_tbl[CEC_RPS_ID],MATCH(Registration_Tbl[[#This Row],[Facility_Unit_ARB_ID]],Spec_Master_List_tbl[ARB_ID],0)),"")=0,"",_xlfn.IFNA(INDEX(Spec_Master_List_tbl[CEC_RPS_ID],MATCH(Registration_Tbl[[#This Row],[Facility_Unit_ARB_ID]],Spec_Master_List_tbl[ARB_ID],0)),""))</f>
        <v/>
      </c>
      <c r="J430" s="83"/>
      <c r="K430" s="56"/>
      <c r="L430" s="57"/>
      <c r="M43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30" s="63"/>
      <c r="O430" s="59"/>
      <c r="P430" s="57"/>
      <c r="Q430" s="57"/>
      <c r="R430" s="58"/>
      <c r="S43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30" s="70"/>
      <c r="U430" s="70"/>
      <c r="V430" s="70"/>
      <c r="W430" s="56"/>
      <c r="X430" s="57"/>
      <c r="Y430" s="57"/>
      <c r="Z430" s="56"/>
      <c r="AA430" s="57"/>
      <c r="AB430" s="56"/>
      <c r="AC430" s="57"/>
    </row>
    <row r="431" spans="1:29" ht="16" thickBot="1" x14ac:dyDescent="0.4">
      <c r="A431" s="50" t="str">
        <f>IF(ISBLANK(Registration_Tbl[[#This Row],[Facility_Unit_Name]]),"",'EPE Information'!$C$9)</f>
        <v/>
      </c>
      <c r="B431" s="51"/>
      <c r="C431" s="71" t="str">
        <f>_xlfn.IFNA(INDEX(Spec_Master_List_tbl[ARB_ID],MATCH(Registration_Tbl[[#This Row],[Facility_Unit_Name]],Spec_Master_List_tbl[Specified_Import_Name],0)),"")</f>
        <v/>
      </c>
      <c r="D431" s="52" t="str">
        <f>IF(_xlfn.IFNA(INDEX(Spec_Master_List_tbl[Primary Fuel],MATCH(Registration_Tbl[[#This Row],[Facility_Unit_ARB_ID]],Spec_Master_List_tbl[ARB_ID],0)),"")=0,"",_xlfn.IFNA(INDEX(Spec_Master_List_tbl[Primary Fuel],MATCH(Registration_Tbl[[#This Row],[Facility_Unit_ARB_ID]],Spec_Master_List_tbl[ARB_ID],0)),""))</f>
        <v/>
      </c>
      <c r="E431" s="84" t="str">
        <f>IF(_xlfn.IFNA(INDEX(Spec_Master_List_tbl[Cogen],MATCH(Registration_Tbl[[#This Row],[Facility_Unit_ARB_ID]],Spec_Master_List_tbl[ARB_ID],0)),"")=0,"",_xlfn.IFNA(INDEX(Spec_Master_List_tbl[Cogen],MATCH(Registration_Tbl[[#This Row],[Facility_Unit_ARB_ID]],Spec_Master_List_tbl[ARB_ID],0)),""))</f>
        <v/>
      </c>
      <c r="F431" s="72"/>
      <c r="G431" s="52" t="str">
        <f>IF(_xlfn.IFNA(INDEX(Spec_Master_List_tbl[USEPA_GHG_ID],MATCH(Registration_Tbl[[#This Row],[Facility_Unit_ARB_ID]],Spec_Master_List_tbl[ARB_ID],0)),"")=0,"",_xlfn.IFNA(INDEX(Spec_Master_List_tbl[USEPA_GHG_ID],MATCH(Registration_Tbl[[#This Row],[Facility_Unit_ARB_ID]],Spec_Master_List_tbl[ARB_ID],0)),""))</f>
        <v/>
      </c>
      <c r="H43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31" s="52" t="str">
        <f>IF(_xlfn.IFNA(INDEX(Spec_Master_List_tbl[CEC_RPS_ID],MATCH(Registration_Tbl[[#This Row],[Facility_Unit_ARB_ID]],Spec_Master_List_tbl[ARB_ID],0)),"")=0,"",_xlfn.IFNA(INDEX(Spec_Master_List_tbl[CEC_RPS_ID],MATCH(Registration_Tbl[[#This Row],[Facility_Unit_ARB_ID]],Spec_Master_List_tbl[ARB_ID],0)),""))</f>
        <v/>
      </c>
      <c r="J431" s="83"/>
      <c r="K431" s="56"/>
      <c r="L431" s="57"/>
      <c r="M43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31" s="63"/>
      <c r="O431" s="59"/>
      <c r="P431" s="57"/>
      <c r="Q431" s="57"/>
      <c r="R431" s="58"/>
      <c r="S43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31" s="70"/>
      <c r="U431" s="70"/>
      <c r="V431" s="70"/>
      <c r="W431" s="56"/>
      <c r="X431" s="57"/>
      <c r="Y431" s="57"/>
      <c r="Z431" s="56"/>
      <c r="AA431" s="57"/>
      <c r="AB431" s="56"/>
      <c r="AC431" s="57"/>
    </row>
    <row r="432" spans="1:29" ht="16" thickBot="1" x14ac:dyDescent="0.4">
      <c r="A432" s="50" t="str">
        <f>IF(ISBLANK(Registration_Tbl[[#This Row],[Facility_Unit_Name]]),"",'EPE Information'!$C$9)</f>
        <v/>
      </c>
      <c r="B432" s="51"/>
      <c r="C432" s="71" t="str">
        <f>_xlfn.IFNA(INDEX(Spec_Master_List_tbl[ARB_ID],MATCH(Registration_Tbl[[#This Row],[Facility_Unit_Name]],Spec_Master_List_tbl[Specified_Import_Name],0)),"")</f>
        <v/>
      </c>
      <c r="D432" s="52" t="str">
        <f>IF(_xlfn.IFNA(INDEX(Spec_Master_List_tbl[Primary Fuel],MATCH(Registration_Tbl[[#This Row],[Facility_Unit_ARB_ID]],Spec_Master_List_tbl[ARB_ID],0)),"")=0,"",_xlfn.IFNA(INDEX(Spec_Master_List_tbl[Primary Fuel],MATCH(Registration_Tbl[[#This Row],[Facility_Unit_ARB_ID]],Spec_Master_List_tbl[ARB_ID],0)),""))</f>
        <v/>
      </c>
      <c r="E432" s="84" t="str">
        <f>IF(_xlfn.IFNA(INDEX(Spec_Master_List_tbl[Cogen],MATCH(Registration_Tbl[[#This Row],[Facility_Unit_ARB_ID]],Spec_Master_List_tbl[ARB_ID],0)),"")=0,"",_xlfn.IFNA(INDEX(Spec_Master_List_tbl[Cogen],MATCH(Registration_Tbl[[#This Row],[Facility_Unit_ARB_ID]],Spec_Master_List_tbl[ARB_ID],0)),""))</f>
        <v/>
      </c>
      <c r="F432" s="72"/>
      <c r="G432" s="52" t="str">
        <f>IF(_xlfn.IFNA(INDEX(Spec_Master_List_tbl[USEPA_GHG_ID],MATCH(Registration_Tbl[[#This Row],[Facility_Unit_ARB_ID]],Spec_Master_List_tbl[ARB_ID],0)),"")=0,"",_xlfn.IFNA(INDEX(Spec_Master_List_tbl[USEPA_GHG_ID],MATCH(Registration_Tbl[[#This Row],[Facility_Unit_ARB_ID]],Spec_Master_List_tbl[ARB_ID],0)),""))</f>
        <v/>
      </c>
      <c r="H43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32" s="52" t="str">
        <f>IF(_xlfn.IFNA(INDEX(Spec_Master_List_tbl[CEC_RPS_ID],MATCH(Registration_Tbl[[#This Row],[Facility_Unit_ARB_ID]],Spec_Master_List_tbl[ARB_ID],0)),"")=0,"",_xlfn.IFNA(INDEX(Spec_Master_List_tbl[CEC_RPS_ID],MATCH(Registration_Tbl[[#This Row],[Facility_Unit_ARB_ID]],Spec_Master_List_tbl[ARB_ID],0)),""))</f>
        <v/>
      </c>
      <c r="J432" s="83"/>
      <c r="K432" s="56"/>
      <c r="L432" s="57"/>
      <c r="M43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32" s="63"/>
      <c r="O432" s="59"/>
      <c r="P432" s="57"/>
      <c r="Q432" s="57"/>
      <c r="R432" s="58"/>
      <c r="S43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32" s="70"/>
      <c r="U432" s="70"/>
      <c r="V432" s="70"/>
      <c r="W432" s="56"/>
      <c r="X432" s="57"/>
      <c r="Y432" s="57"/>
      <c r="Z432" s="56"/>
      <c r="AA432" s="57"/>
      <c r="AB432" s="56"/>
      <c r="AC432" s="57"/>
    </row>
    <row r="433" spans="1:29" ht="16" thickBot="1" x14ac:dyDescent="0.4">
      <c r="A433" s="50" t="str">
        <f>IF(ISBLANK(Registration_Tbl[[#This Row],[Facility_Unit_Name]]),"",'EPE Information'!$C$9)</f>
        <v/>
      </c>
      <c r="B433" s="51"/>
      <c r="C433" s="71" t="str">
        <f>_xlfn.IFNA(INDEX(Spec_Master_List_tbl[ARB_ID],MATCH(Registration_Tbl[[#This Row],[Facility_Unit_Name]],Spec_Master_List_tbl[Specified_Import_Name],0)),"")</f>
        <v/>
      </c>
      <c r="D433" s="52" t="str">
        <f>IF(_xlfn.IFNA(INDEX(Spec_Master_List_tbl[Primary Fuel],MATCH(Registration_Tbl[[#This Row],[Facility_Unit_ARB_ID]],Spec_Master_List_tbl[ARB_ID],0)),"")=0,"",_xlfn.IFNA(INDEX(Spec_Master_List_tbl[Primary Fuel],MATCH(Registration_Tbl[[#This Row],[Facility_Unit_ARB_ID]],Spec_Master_List_tbl[ARB_ID],0)),""))</f>
        <v/>
      </c>
      <c r="E433" s="84" t="str">
        <f>IF(_xlfn.IFNA(INDEX(Spec_Master_List_tbl[Cogen],MATCH(Registration_Tbl[[#This Row],[Facility_Unit_ARB_ID]],Spec_Master_List_tbl[ARB_ID],0)),"")=0,"",_xlfn.IFNA(INDEX(Spec_Master_List_tbl[Cogen],MATCH(Registration_Tbl[[#This Row],[Facility_Unit_ARB_ID]],Spec_Master_List_tbl[ARB_ID],0)),""))</f>
        <v/>
      </c>
      <c r="F433" s="72"/>
      <c r="G433" s="52" t="str">
        <f>IF(_xlfn.IFNA(INDEX(Spec_Master_List_tbl[USEPA_GHG_ID],MATCH(Registration_Tbl[[#This Row],[Facility_Unit_ARB_ID]],Spec_Master_List_tbl[ARB_ID],0)),"")=0,"",_xlfn.IFNA(INDEX(Spec_Master_List_tbl[USEPA_GHG_ID],MATCH(Registration_Tbl[[#This Row],[Facility_Unit_ARB_ID]],Spec_Master_List_tbl[ARB_ID],0)),""))</f>
        <v/>
      </c>
      <c r="H43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33" s="52" t="str">
        <f>IF(_xlfn.IFNA(INDEX(Spec_Master_List_tbl[CEC_RPS_ID],MATCH(Registration_Tbl[[#This Row],[Facility_Unit_ARB_ID]],Spec_Master_List_tbl[ARB_ID],0)),"")=0,"",_xlfn.IFNA(INDEX(Spec_Master_List_tbl[CEC_RPS_ID],MATCH(Registration_Tbl[[#This Row],[Facility_Unit_ARB_ID]],Spec_Master_List_tbl[ARB_ID],0)),""))</f>
        <v/>
      </c>
      <c r="J433" s="83"/>
      <c r="K433" s="56"/>
      <c r="L433" s="57"/>
      <c r="M43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33" s="63"/>
      <c r="O433" s="59"/>
      <c r="P433" s="57"/>
      <c r="Q433" s="57"/>
      <c r="R433" s="58"/>
      <c r="S43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33" s="70"/>
      <c r="U433" s="70"/>
      <c r="V433" s="70"/>
      <c r="W433" s="56"/>
      <c r="X433" s="57"/>
      <c r="Y433" s="57"/>
      <c r="Z433" s="56"/>
      <c r="AA433" s="57"/>
      <c r="AB433" s="56"/>
      <c r="AC433" s="57"/>
    </row>
    <row r="434" spans="1:29" ht="16" thickBot="1" x14ac:dyDescent="0.4">
      <c r="A434" s="50" t="str">
        <f>IF(ISBLANK(Registration_Tbl[[#This Row],[Facility_Unit_Name]]),"",'EPE Information'!$C$9)</f>
        <v/>
      </c>
      <c r="B434" s="51"/>
      <c r="C434" s="71" t="str">
        <f>_xlfn.IFNA(INDEX(Spec_Master_List_tbl[ARB_ID],MATCH(Registration_Tbl[[#This Row],[Facility_Unit_Name]],Spec_Master_List_tbl[Specified_Import_Name],0)),"")</f>
        <v/>
      </c>
      <c r="D434" s="52" t="str">
        <f>IF(_xlfn.IFNA(INDEX(Spec_Master_List_tbl[Primary Fuel],MATCH(Registration_Tbl[[#This Row],[Facility_Unit_ARB_ID]],Spec_Master_List_tbl[ARB_ID],0)),"")=0,"",_xlfn.IFNA(INDEX(Spec_Master_List_tbl[Primary Fuel],MATCH(Registration_Tbl[[#This Row],[Facility_Unit_ARB_ID]],Spec_Master_List_tbl[ARB_ID],0)),""))</f>
        <v/>
      </c>
      <c r="E434" s="84" t="str">
        <f>IF(_xlfn.IFNA(INDEX(Spec_Master_List_tbl[Cogen],MATCH(Registration_Tbl[[#This Row],[Facility_Unit_ARB_ID]],Spec_Master_List_tbl[ARB_ID],0)),"")=0,"",_xlfn.IFNA(INDEX(Spec_Master_List_tbl[Cogen],MATCH(Registration_Tbl[[#This Row],[Facility_Unit_ARB_ID]],Spec_Master_List_tbl[ARB_ID],0)),""))</f>
        <v/>
      </c>
      <c r="F434" s="72"/>
      <c r="G434" s="52" t="str">
        <f>IF(_xlfn.IFNA(INDEX(Spec_Master_List_tbl[USEPA_GHG_ID],MATCH(Registration_Tbl[[#This Row],[Facility_Unit_ARB_ID]],Spec_Master_List_tbl[ARB_ID],0)),"")=0,"",_xlfn.IFNA(INDEX(Spec_Master_List_tbl[USEPA_GHG_ID],MATCH(Registration_Tbl[[#This Row],[Facility_Unit_ARB_ID]],Spec_Master_List_tbl[ARB_ID],0)),""))</f>
        <v/>
      </c>
      <c r="H43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34" s="52" t="str">
        <f>IF(_xlfn.IFNA(INDEX(Spec_Master_List_tbl[CEC_RPS_ID],MATCH(Registration_Tbl[[#This Row],[Facility_Unit_ARB_ID]],Spec_Master_List_tbl[ARB_ID],0)),"")=0,"",_xlfn.IFNA(INDEX(Spec_Master_List_tbl[CEC_RPS_ID],MATCH(Registration_Tbl[[#This Row],[Facility_Unit_ARB_ID]],Spec_Master_List_tbl[ARB_ID],0)),""))</f>
        <v/>
      </c>
      <c r="J434" s="83"/>
      <c r="K434" s="56"/>
      <c r="L434" s="57"/>
      <c r="M43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34" s="63"/>
      <c r="O434" s="59"/>
      <c r="P434" s="57"/>
      <c r="Q434" s="57"/>
      <c r="R434" s="58"/>
      <c r="S43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34" s="70"/>
      <c r="U434" s="70"/>
      <c r="V434" s="70"/>
      <c r="W434" s="56"/>
      <c r="X434" s="57"/>
      <c r="Y434" s="57"/>
      <c r="Z434" s="56"/>
      <c r="AA434" s="57"/>
      <c r="AB434" s="56"/>
      <c r="AC434" s="57"/>
    </row>
    <row r="435" spans="1:29" ht="16" thickBot="1" x14ac:dyDescent="0.4">
      <c r="A435" s="50" t="str">
        <f>IF(ISBLANK(Registration_Tbl[[#This Row],[Facility_Unit_Name]]),"",'EPE Information'!$C$9)</f>
        <v/>
      </c>
      <c r="B435" s="51"/>
      <c r="C435" s="71" t="str">
        <f>_xlfn.IFNA(INDEX(Spec_Master_List_tbl[ARB_ID],MATCH(Registration_Tbl[[#This Row],[Facility_Unit_Name]],Spec_Master_List_tbl[Specified_Import_Name],0)),"")</f>
        <v/>
      </c>
      <c r="D435" s="52" t="str">
        <f>IF(_xlfn.IFNA(INDEX(Spec_Master_List_tbl[Primary Fuel],MATCH(Registration_Tbl[[#This Row],[Facility_Unit_ARB_ID]],Spec_Master_List_tbl[ARB_ID],0)),"")=0,"",_xlfn.IFNA(INDEX(Spec_Master_List_tbl[Primary Fuel],MATCH(Registration_Tbl[[#This Row],[Facility_Unit_ARB_ID]],Spec_Master_List_tbl[ARB_ID],0)),""))</f>
        <v/>
      </c>
      <c r="E435" s="84" t="str">
        <f>IF(_xlfn.IFNA(INDEX(Spec_Master_List_tbl[Cogen],MATCH(Registration_Tbl[[#This Row],[Facility_Unit_ARB_ID]],Spec_Master_List_tbl[ARB_ID],0)),"")=0,"",_xlfn.IFNA(INDEX(Spec_Master_List_tbl[Cogen],MATCH(Registration_Tbl[[#This Row],[Facility_Unit_ARB_ID]],Spec_Master_List_tbl[ARB_ID],0)),""))</f>
        <v/>
      </c>
      <c r="F435" s="72"/>
      <c r="G435" s="52" t="str">
        <f>IF(_xlfn.IFNA(INDEX(Spec_Master_List_tbl[USEPA_GHG_ID],MATCH(Registration_Tbl[[#This Row],[Facility_Unit_ARB_ID]],Spec_Master_List_tbl[ARB_ID],0)),"")=0,"",_xlfn.IFNA(INDEX(Spec_Master_List_tbl[USEPA_GHG_ID],MATCH(Registration_Tbl[[#This Row],[Facility_Unit_ARB_ID]],Spec_Master_List_tbl[ARB_ID],0)),""))</f>
        <v/>
      </c>
      <c r="H43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35" s="52" t="str">
        <f>IF(_xlfn.IFNA(INDEX(Spec_Master_List_tbl[CEC_RPS_ID],MATCH(Registration_Tbl[[#This Row],[Facility_Unit_ARB_ID]],Spec_Master_List_tbl[ARB_ID],0)),"")=0,"",_xlfn.IFNA(INDEX(Spec_Master_List_tbl[CEC_RPS_ID],MATCH(Registration_Tbl[[#This Row],[Facility_Unit_ARB_ID]],Spec_Master_List_tbl[ARB_ID],0)),""))</f>
        <v/>
      </c>
      <c r="J435" s="83"/>
      <c r="K435" s="56"/>
      <c r="L435" s="57"/>
      <c r="M43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35" s="63"/>
      <c r="O435" s="59"/>
      <c r="P435" s="57"/>
      <c r="Q435" s="57"/>
      <c r="R435" s="58"/>
      <c r="S43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35" s="70"/>
      <c r="U435" s="70"/>
      <c r="V435" s="70"/>
      <c r="W435" s="56"/>
      <c r="X435" s="57"/>
      <c r="Y435" s="57"/>
      <c r="Z435" s="56"/>
      <c r="AA435" s="57"/>
      <c r="AB435" s="56"/>
      <c r="AC435" s="57"/>
    </row>
    <row r="436" spans="1:29" ht="16" thickBot="1" x14ac:dyDescent="0.4">
      <c r="A436" s="50" t="str">
        <f>IF(ISBLANK(Registration_Tbl[[#This Row],[Facility_Unit_Name]]),"",'EPE Information'!$C$9)</f>
        <v/>
      </c>
      <c r="B436" s="51"/>
      <c r="C436" s="71" t="str">
        <f>_xlfn.IFNA(INDEX(Spec_Master_List_tbl[ARB_ID],MATCH(Registration_Tbl[[#This Row],[Facility_Unit_Name]],Spec_Master_List_tbl[Specified_Import_Name],0)),"")</f>
        <v/>
      </c>
      <c r="D436" s="52" t="str">
        <f>IF(_xlfn.IFNA(INDEX(Spec_Master_List_tbl[Primary Fuel],MATCH(Registration_Tbl[[#This Row],[Facility_Unit_ARB_ID]],Spec_Master_List_tbl[ARB_ID],0)),"")=0,"",_xlfn.IFNA(INDEX(Spec_Master_List_tbl[Primary Fuel],MATCH(Registration_Tbl[[#This Row],[Facility_Unit_ARB_ID]],Spec_Master_List_tbl[ARB_ID],0)),""))</f>
        <v/>
      </c>
      <c r="E436" s="84" t="str">
        <f>IF(_xlfn.IFNA(INDEX(Spec_Master_List_tbl[Cogen],MATCH(Registration_Tbl[[#This Row],[Facility_Unit_ARB_ID]],Spec_Master_List_tbl[ARB_ID],0)),"")=0,"",_xlfn.IFNA(INDEX(Spec_Master_List_tbl[Cogen],MATCH(Registration_Tbl[[#This Row],[Facility_Unit_ARB_ID]],Spec_Master_List_tbl[ARB_ID],0)),""))</f>
        <v/>
      </c>
      <c r="F436" s="72"/>
      <c r="G436" s="52" t="str">
        <f>IF(_xlfn.IFNA(INDEX(Spec_Master_List_tbl[USEPA_GHG_ID],MATCH(Registration_Tbl[[#This Row],[Facility_Unit_ARB_ID]],Spec_Master_List_tbl[ARB_ID],0)),"")=0,"",_xlfn.IFNA(INDEX(Spec_Master_List_tbl[USEPA_GHG_ID],MATCH(Registration_Tbl[[#This Row],[Facility_Unit_ARB_ID]],Spec_Master_List_tbl[ARB_ID],0)),""))</f>
        <v/>
      </c>
      <c r="H43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36" s="52" t="str">
        <f>IF(_xlfn.IFNA(INDEX(Spec_Master_List_tbl[CEC_RPS_ID],MATCH(Registration_Tbl[[#This Row],[Facility_Unit_ARB_ID]],Spec_Master_List_tbl[ARB_ID],0)),"")=0,"",_xlfn.IFNA(INDEX(Spec_Master_List_tbl[CEC_RPS_ID],MATCH(Registration_Tbl[[#This Row],[Facility_Unit_ARB_ID]],Spec_Master_List_tbl[ARB_ID],0)),""))</f>
        <v/>
      </c>
      <c r="J436" s="83"/>
      <c r="K436" s="56"/>
      <c r="L436" s="57"/>
      <c r="M43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36" s="63"/>
      <c r="O436" s="59"/>
      <c r="P436" s="57"/>
      <c r="Q436" s="57"/>
      <c r="R436" s="58"/>
      <c r="S43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36" s="70"/>
      <c r="U436" s="70"/>
      <c r="V436" s="70"/>
      <c r="W436" s="56"/>
      <c r="X436" s="57"/>
      <c r="Y436" s="57"/>
      <c r="Z436" s="56"/>
      <c r="AA436" s="57"/>
      <c r="AB436" s="56"/>
      <c r="AC436" s="57"/>
    </row>
    <row r="437" spans="1:29" ht="16" thickBot="1" x14ac:dyDescent="0.4">
      <c r="A437" s="50" t="str">
        <f>IF(ISBLANK(Registration_Tbl[[#This Row],[Facility_Unit_Name]]),"",'EPE Information'!$C$9)</f>
        <v/>
      </c>
      <c r="B437" s="51"/>
      <c r="C437" s="71" t="str">
        <f>_xlfn.IFNA(INDEX(Spec_Master_List_tbl[ARB_ID],MATCH(Registration_Tbl[[#This Row],[Facility_Unit_Name]],Spec_Master_List_tbl[Specified_Import_Name],0)),"")</f>
        <v/>
      </c>
      <c r="D437" s="52" t="str">
        <f>IF(_xlfn.IFNA(INDEX(Spec_Master_List_tbl[Primary Fuel],MATCH(Registration_Tbl[[#This Row],[Facility_Unit_ARB_ID]],Spec_Master_List_tbl[ARB_ID],0)),"")=0,"",_xlfn.IFNA(INDEX(Spec_Master_List_tbl[Primary Fuel],MATCH(Registration_Tbl[[#This Row],[Facility_Unit_ARB_ID]],Spec_Master_List_tbl[ARB_ID],0)),""))</f>
        <v/>
      </c>
      <c r="E437" s="84" t="str">
        <f>IF(_xlfn.IFNA(INDEX(Spec_Master_List_tbl[Cogen],MATCH(Registration_Tbl[[#This Row],[Facility_Unit_ARB_ID]],Spec_Master_List_tbl[ARB_ID],0)),"")=0,"",_xlfn.IFNA(INDEX(Spec_Master_List_tbl[Cogen],MATCH(Registration_Tbl[[#This Row],[Facility_Unit_ARB_ID]],Spec_Master_List_tbl[ARB_ID],0)),""))</f>
        <v/>
      </c>
      <c r="F437" s="72"/>
      <c r="G437" s="52" t="str">
        <f>IF(_xlfn.IFNA(INDEX(Spec_Master_List_tbl[USEPA_GHG_ID],MATCH(Registration_Tbl[[#This Row],[Facility_Unit_ARB_ID]],Spec_Master_List_tbl[ARB_ID],0)),"")=0,"",_xlfn.IFNA(INDEX(Spec_Master_List_tbl[USEPA_GHG_ID],MATCH(Registration_Tbl[[#This Row],[Facility_Unit_ARB_ID]],Spec_Master_List_tbl[ARB_ID],0)),""))</f>
        <v/>
      </c>
      <c r="H43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37" s="52" t="str">
        <f>IF(_xlfn.IFNA(INDEX(Spec_Master_List_tbl[CEC_RPS_ID],MATCH(Registration_Tbl[[#This Row],[Facility_Unit_ARB_ID]],Spec_Master_List_tbl[ARB_ID],0)),"")=0,"",_xlfn.IFNA(INDEX(Spec_Master_List_tbl[CEC_RPS_ID],MATCH(Registration_Tbl[[#This Row],[Facility_Unit_ARB_ID]],Spec_Master_List_tbl[ARB_ID],0)),""))</f>
        <v/>
      </c>
      <c r="J437" s="83"/>
      <c r="K437" s="56"/>
      <c r="L437" s="57"/>
      <c r="M43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37" s="63"/>
      <c r="O437" s="59"/>
      <c r="P437" s="57"/>
      <c r="Q437" s="57"/>
      <c r="R437" s="58"/>
      <c r="S43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37" s="70"/>
      <c r="U437" s="70"/>
      <c r="V437" s="70"/>
      <c r="W437" s="56"/>
      <c r="X437" s="57"/>
      <c r="Y437" s="57"/>
      <c r="Z437" s="56"/>
      <c r="AA437" s="57"/>
      <c r="AB437" s="56"/>
      <c r="AC437" s="57"/>
    </row>
    <row r="438" spans="1:29" ht="16" thickBot="1" x14ac:dyDescent="0.4">
      <c r="A438" s="50" t="str">
        <f>IF(ISBLANK(Registration_Tbl[[#This Row],[Facility_Unit_Name]]),"",'EPE Information'!$C$9)</f>
        <v/>
      </c>
      <c r="B438" s="51"/>
      <c r="C438" s="71" t="str">
        <f>_xlfn.IFNA(INDEX(Spec_Master_List_tbl[ARB_ID],MATCH(Registration_Tbl[[#This Row],[Facility_Unit_Name]],Spec_Master_List_tbl[Specified_Import_Name],0)),"")</f>
        <v/>
      </c>
      <c r="D438" s="52" t="str">
        <f>IF(_xlfn.IFNA(INDEX(Spec_Master_List_tbl[Primary Fuel],MATCH(Registration_Tbl[[#This Row],[Facility_Unit_ARB_ID]],Spec_Master_List_tbl[ARB_ID],0)),"")=0,"",_xlfn.IFNA(INDEX(Spec_Master_List_tbl[Primary Fuel],MATCH(Registration_Tbl[[#This Row],[Facility_Unit_ARB_ID]],Spec_Master_List_tbl[ARB_ID],0)),""))</f>
        <v/>
      </c>
      <c r="E438" s="84" t="str">
        <f>IF(_xlfn.IFNA(INDEX(Spec_Master_List_tbl[Cogen],MATCH(Registration_Tbl[[#This Row],[Facility_Unit_ARB_ID]],Spec_Master_List_tbl[ARB_ID],0)),"")=0,"",_xlfn.IFNA(INDEX(Spec_Master_List_tbl[Cogen],MATCH(Registration_Tbl[[#This Row],[Facility_Unit_ARB_ID]],Spec_Master_List_tbl[ARB_ID],0)),""))</f>
        <v/>
      </c>
      <c r="F438" s="72"/>
      <c r="G438" s="52" t="str">
        <f>IF(_xlfn.IFNA(INDEX(Spec_Master_List_tbl[USEPA_GHG_ID],MATCH(Registration_Tbl[[#This Row],[Facility_Unit_ARB_ID]],Spec_Master_List_tbl[ARB_ID],0)),"")=0,"",_xlfn.IFNA(INDEX(Spec_Master_List_tbl[USEPA_GHG_ID],MATCH(Registration_Tbl[[#This Row],[Facility_Unit_ARB_ID]],Spec_Master_List_tbl[ARB_ID],0)),""))</f>
        <v/>
      </c>
      <c r="H43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38" s="52" t="str">
        <f>IF(_xlfn.IFNA(INDEX(Spec_Master_List_tbl[CEC_RPS_ID],MATCH(Registration_Tbl[[#This Row],[Facility_Unit_ARB_ID]],Spec_Master_List_tbl[ARB_ID],0)),"")=0,"",_xlfn.IFNA(INDEX(Spec_Master_List_tbl[CEC_RPS_ID],MATCH(Registration_Tbl[[#This Row],[Facility_Unit_ARB_ID]],Spec_Master_List_tbl[ARB_ID],0)),""))</f>
        <v/>
      </c>
      <c r="J438" s="83"/>
      <c r="K438" s="56"/>
      <c r="L438" s="57"/>
      <c r="M43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38" s="63"/>
      <c r="O438" s="59"/>
      <c r="P438" s="57"/>
      <c r="Q438" s="57"/>
      <c r="R438" s="58"/>
      <c r="S43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38" s="70"/>
      <c r="U438" s="70"/>
      <c r="V438" s="70"/>
      <c r="W438" s="56"/>
      <c r="X438" s="57"/>
      <c r="Y438" s="57"/>
      <c r="Z438" s="56"/>
      <c r="AA438" s="57"/>
      <c r="AB438" s="56"/>
      <c r="AC438" s="57"/>
    </row>
    <row r="439" spans="1:29" ht="16" thickBot="1" x14ac:dyDescent="0.4">
      <c r="A439" s="50" t="str">
        <f>IF(ISBLANK(Registration_Tbl[[#This Row],[Facility_Unit_Name]]),"",'EPE Information'!$C$9)</f>
        <v/>
      </c>
      <c r="B439" s="51"/>
      <c r="C439" s="71" t="str">
        <f>_xlfn.IFNA(INDEX(Spec_Master_List_tbl[ARB_ID],MATCH(Registration_Tbl[[#This Row],[Facility_Unit_Name]],Spec_Master_List_tbl[Specified_Import_Name],0)),"")</f>
        <v/>
      </c>
      <c r="D439" s="52" t="str">
        <f>IF(_xlfn.IFNA(INDEX(Spec_Master_List_tbl[Primary Fuel],MATCH(Registration_Tbl[[#This Row],[Facility_Unit_ARB_ID]],Spec_Master_List_tbl[ARB_ID],0)),"")=0,"",_xlfn.IFNA(INDEX(Spec_Master_List_tbl[Primary Fuel],MATCH(Registration_Tbl[[#This Row],[Facility_Unit_ARB_ID]],Spec_Master_List_tbl[ARB_ID],0)),""))</f>
        <v/>
      </c>
      <c r="E439" s="84" t="str">
        <f>IF(_xlfn.IFNA(INDEX(Spec_Master_List_tbl[Cogen],MATCH(Registration_Tbl[[#This Row],[Facility_Unit_ARB_ID]],Spec_Master_List_tbl[ARB_ID],0)),"")=0,"",_xlfn.IFNA(INDEX(Spec_Master_List_tbl[Cogen],MATCH(Registration_Tbl[[#This Row],[Facility_Unit_ARB_ID]],Spec_Master_List_tbl[ARB_ID],0)),""))</f>
        <v/>
      </c>
      <c r="F439" s="72"/>
      <c r="G439" s="52" t="str">
        <f>IF(_xlfn.IFNA(INDEX(Spec_Master_List_tbl[USEPA_GHG_ID],MATCH(Registration_Tbl[[#This Row],[Facility_Unit_ARB_ID]],Spec_Master_List_tbl[ARB_ID],0)),"")=0,"",_xlfn.IFNA(INDEX(Spec_Master_List_tbl[USEPA_GHG_ID],MATCH(Registration_Tbl[[#This Row],[Facility_Unit_ARB_ID]],Spec_Master_List_tbl[ARB_ID],0)),""))</f>
        <v/>
      </c>
      <c r="H43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39" s="52" t="str">
        <f>IF(_xlfn.IFNA(INDEX(Spec_Master_List_tbl[CEC_RPS_ID],MATCH(Registration_Tbl[[#This Row],[Facility_Unit_ARB_ID]],Spec_Master_List_tbl[ARB_ID],0)),"")=0,"",_xlfn.IFNA(INDEX(Spec_Master_List_tbl[CEC_RPS_ID],MATCH(Registration_Tbl[[#This Row],[Facility_Unit_ARB_ID]],Spec_Master_List_tbl[ARB_ID],0)),""))</f>
        <v/>
      </c>
      <c r="J439" s="83"/>
      <c r="K439" s="56"/>
      <c r="L439" s="57"/>
      <c r="M43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39" s="63"/>
      <c r="O439" s="59"/>
      <c r="P439" s="57"/>
      <c r="Q439" s="57"/>
      <c r="R439" s="58"/>
      <c r="S43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39" s="70"/>
      <c r="U439" s="70"/>
      <c r="V439" s="70"/>
      <c r="W439" s="56"/>
      <c r="X439" s="57"/>
      <c r="Y439" s="57"/>
      <c r="Z439" s="56"/>
      <c r="AA439" s="57"/>
      <c r="AB439" s="56"/>
      <c r="AC439" s="57"/>
    </row>
    <row r="440" spans="1:29" ht="16" thickBot="1" x14ac:dyDescent="0.4">
      <c r="A440" s="50" t="str">
        <f>IF(ISBLANK(Registration_Tbl[[#This Row],[Facility_Unit_Name]]),"",'EPE Information'!$C$9)</f>
        <v/>
      </c>
      <c r="B440" s="51"/>
      <c r="C440" s="71" t="str">
        <f>_xlfn.IFNA(INDEX(Spec_Master_List_tbl[ARB_ID],MATCH(Registration_Tbl[[#This Row],[Facility_Unit_Name]],Spec_Master_List_tbl[Specified_Import_Name],0)),"")</f>
        <v/>
      </c>
      <c r="D440" s="52" t="str">
        <f>IF(_xlfn.IFNA(INDEX(Spec_Master_List_tbl[Primary Fuel],MATCH(Registration_Tbl[[#This Row],[Facility_Unit_ARB_ID]],Spec_Master_List_tbl[ARB_ID],0)),"")=0,"",_xlfn.IFNA(INDEX(Spec_Master_List_tbl[Primary Fuel],MATCH(Registration_Tbl[[#This Row],[Facility_Unit_ARB_ID]],Spec_Master_List_tbl[ARB_ID],0)),""))</f>
        <v/>
      </c>
      <c r="E440" s="84" t="str">
        <f>IF(_xlfn.IFNA(INDEX(Spec_Master_List_tbl[Cogen],MATCH(Registration_Tbl[[#This Row],[Facility_Unit_ARB_ID]],Spec_Master_List_tbl[ARB_ID],0)),"")=0,"",_xlfn.IFNA(INDEX(Spec_Master_List_tbl[Cogen],MATCH(Registration_Tbl[[#This Row],[Facility_Unit_ARB_ID]],Spec_Master_List_tbl[ARB_ID],0)),""))</f>
        <v/>
      </c>
      <c r="F440" s="72"/>
      <c r="G440" s="52" t="str">
        <f>IF(_xlfn.IFNA(INDEX(Spec_Master_List_tbl[USEPA_GHG_ID],MATCH(Registration_Tbl[[#This Row],[Facility_Unit_ARB_ID]],Spec_Master_List_tbl[ARB_ID],0)),"")=0,"",_xlfn.IFNA(INDEX(Spec_Master_List_tbl[USEPA_GHG_ID],MATCH(Registration_Tbl[[#This Row],[Facility_Unit_ARB_ID]],Spec_Master_List_tbl[ARB_ID],0)),""))</f>
        <v/>
      </c>
      <c r="H44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40" s="52" t="str">
        <f>IF(_xlfn.IFNA(INDEX(Spec_Master_List_tbl[CEC_RPS_ID],MATCH(Registration_Tbl[[#This Row],[Facility_Unit_ARB_ID]],Spec_Master_List_tbl[ARB_ID],0)),"")=0,"",_xlfn.IFNA(INDEX(Spec_Master_List_tbl[CEC_RPS_ID],MATCH(Registration_Tbl[[#This Row],[Facility_Unit_ARB_ID]],Spec_Master_List_tbl[ARB_ID],0)),""))</f>
        <v/>
      </c>
      <c r="J440" s="83"/>
      <c r="K440" s="56"/>
      <c r="L440" s="57"/>
      <c r="M44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40" s="63"/>
      <c r="O440" s="59"/>
      <c r="P440" s="57"/>
      <c r="Q440" s="57"/>
      <c r="R440" s="58"/>
      <c r="S44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40" s="70"/>
      <c r="U440" s="70"/>
      <c r="V440" s="70"/>
      <c r="W440" s="56"/>
      <c r="X440" s="57"/>
      <c r="Y440" s="57"/>
      <c r="Z440" s="56"/>
      <c r="AA440" s="57"/>
      <c r="AB440" s="56"/>
      <c r="AC440" s="57"/>
    </row>
    <row r="441" spans="1:29" ht="16" thickBot="1" x14ac:dyDescent="0.4">
      <c r="A441" s="50" t="str">
        <f>IF(ISBLANK(Registration_Tbl[[#This Row],[Facility_Unit_Name]]),"",'EPE Information'!$C$9)</f>
        <v/>
      </c>
      <c r="B441" s="51"/>
      <c r="C441" s="71" t="str">
        <f>_xlfn.IFNA(INDEX(Spec_Master_List_tbl[ARB_ID],MATCH(Registration_Tbl[[#This Row],[Facility_Unit_Name]],Spec_Master_List_tbl[Specified_Import_Name],0)),"")</f>
        <v/>
      </c>
      <c r="D441" s="52" t="str">
        <f>IF(_xlfn.IFNA(INDEX(Spec_Master_List_tbl[Primary Fuel],MATCH(Registration_Tbl[[#This Row],[Facility_Unit_ARB_ID]],Spec_Master_List_tbl[ARB_ID],0)),"")=0,"",_xlfn.IFNA(INDEX(Spec_Master_List_tbl[Primary Fuel],MATCH(Registration_Tbl[[#This Row],[Facility_Unit_ARB_ID]],Spec_Master_List_tbl[ARB_ID],0)),""))</f>
        <v/>
      </c>
      <c r="E441" s="84" t="str">
        <f>IF(_xlfn.IFNA(INDEX(Spec_Master_List_tbl[Cogen],MATCH(Registration_Tbl[[#This Row],[Facility_Unit_ARB_ID]],Spec_Master_List_tbl[ARB_ID],0)),"")=0,"",_xlfn.IFNA(INDEX(Spec_Master_List_tbl[Cogen],MATCH(Registration_Tbl[[#This Row],[Facility_Unit_ARB_ID]],Spec_Master_List_tbl[ARB_ID],0)),""))</f>
        <v/>
      </c>
      <c r="F441" s="72"/>
      <c r="G441" s="52" t="str">
        <f>IF(_xlfn.IFNA(INDEX(Spec_Master_List_tbl[USEPA_GHG_ID],MATCH(Registration_Tbl[[#This Row],[Facility_Unit_ARB_ID]],Spec_Master_List_tbl[ARB_ID],0)),"")=0,"",_xlfn.IFNA(INDEX(Spec_Master_List_tbl[USEPA_GHG_ID],MATCH(Registration_Tbl[[#This Row],[Facility_Unit_ARB_ID]],Spec_Master_List_tbl[ARB_ID],0)),""))</f>
        <v/>
      </c>
      <c r="H44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41" s="52" t="str">
        <f>IF(_xlfn.IFNA(INDEX(Spec_Master_List_tbl[CEC_RPS_ID],MATCH(Registration_Tbl[[#This Row],[Facility_Unit_ARB_ID]],Spec_Master_List_tbl[ARB_ID],0)),"")=0,"",_xlfn.IFNA(INDEX(Spec_Master_List_tbl[CEC_RPS_ID],MATCH(Registration_Tbl[[#This Row],[Facility_Unit_ARB_ID]],Spec_Master_List_tbl[ARB_ID],0)),""))</f>
        <v/>
      </c>
      <c r="J441" s="83"/>
      <c r="K441" s="56"/>
      <c r="L441" s="57"/>
      <c r="M44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41" s="63"/>
      <c r="O441" s="59"/>
      <c r="P441" s="57"/>
      <c r="Q441" s="57"/>
      <c r="R441" s="58"/>
      <c r="S44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41" s="70"/>
      <c r="U441" s="70"/>
      <c r="V441" s="70"/>
      <c r="W441" s="56"/>
      <c r="X441" s="57"/>
      <c r="Y441" s="57"/>
      <c r="Z441" s="56"/>
      <c r="AA441" s="57"/>
      <c r="AB441" s="56"/>
      <c r="AC441" s="57"/>
    </row>
    <row r="442" spans="1:29" ht="16" thickBot="1" x14ac:dyDescent="0.4">
      <c r="A442" s="50" t="str">
        <f>IF(ISBLANK(Registration_Tbl[[#This Row],[Facility_Unit_Name]]),"",'EPE Information'!$C$9)</f>
        <v/>
      </c>
      <c r="B442" s="51"/>
      <c r="C442" s="71" t="str">
        <f>_xlfn.IFNA(INDEX(Spec_Master_List_tbl[ARB_ID],MATCH(Registration_Tbl[[#This Row],[Facility_Unit_Name]],Spec_Master_List_tbl[Specified_Import_Name],0)),"")</f>
        <v/>
      </c>
      <c r="D442" s="52" t="str">
        <f>IF(_xlfn.IFNA(INDEX(Spec_Master_List_tbl[Primary Fuel],MATCH(Registration_Tbl[[#This Row],[Facility_Unit_ARB_ID]],Spec_Master_List_tbl[ARB_ID],0)),"")=0,"",_xlfn.IFNA(INDEX(Spec_Master_List_tbl[Primary Fuel],MATCH(Registration_Tbl[[#This Row],[Facility_Unit_ARB_ID]],Spec_Master_List_tbl[ARB_ID],0)),""))</f>
        <v/>
      </c>
      <c r="E442" s="84" t="str">
        <f>IF(_xlfn.IFNA(INDEX(Spec_Master_List_tbl[Cogen],MATCH(Registration_Tbl[[#This Row],[Facility_Unit_ARB_ID]],Spec_Master_List_tbl[ARB_ID],0)),"")=0,"",_xlfn.IFNA(INDEX(Spec_Master_List_tbl[Cogen],MATCH(Registration_Tbl[[#This Row],[Facility_Unit_ARB_ID]],Spec_Master_List_tbl[ARB_ID],0)),""))</f>
        <v/>
      </c>
      <c r="F442" s="72"/>
      <c r="G442" s="52" t="str">
        <f>IF(_xlfn.IFNA(INDEX(Spec_Master_List_tbl[USEPA_GHG_ID],MATCH(Registration_Tbl[[#This Row],[Facility_Unit_ARB_ID]],Spec_Master_List_tbl[ARB_ID],0)),"")=0,"",_xlfn.IFNA(INDEX(Spec_Master_List_tbl[USEPA_GHG_ID],MATCH(Registration_Tbl[[#This Row],[Facility_Unit_ARB_ID]],Spec_Master_List_tbl[ARB_ID],0)),""))</f>
        <v/>
      </c>
      <c r="H44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42" s="52" t="str">
        <f>IF(_xlfn.IFNA(INDEX(Spec_Master_List_tbl[CEC_RPS_ID],MATCH(Registration_Tbl[[#This Row],[Facility_Unit_ARB_ID]],Spec_Master_List_tbl[ARB_ID],0)),"")=0,"",_xlfn.IFNA(INDEX(Spec_Master_List_tbl[CEC_RPS_ID],MATCH(Registration_Tbl[[#This Row],[Facility_Unit_ARB_ID]],Spec_Master_List_tbl[ARB_ID],0)),""))</f>
        <v/>
      </c>
      <c r="J442" s="83"/>
      <c r="K442" s="56"/>
      <c r="L442" s="57"/>
      <c r="M44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42" s="63"/>
      <c r="O442" s="59"/>
      <c r="P442" s="57"/>
      <c r="Q442" s="57"/>
      <c r="R442" s="58"/>
      <c r="S44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42" s="70"/>
      <c r="U442" s="70"/>
      <c r="V442" s="70"/>
      <c r="W442" s="56"/>
      <c r="X442" s="57"/>
      <c r="Y442" s="57"/>
      <c r="Z442" s="56"/>
      <c r="AA442" s="57"/>
      <c r="AB442" s="56"/>
      <c r="AC442" s="57"/>
    </row>
    <row r="443" spans="1:29" ht="16" thickBot="1" x14ac:dyDescent="0.4">
      <c r="A443" s="50" t="str">
        <f>IF(ISBLANK(Registration_Tbl[[#This Row],[Facility_Unit_Name]]),"",'EPE Information'!$C$9)</f>
        <v/>
      </c>
      <c r="B443" s="51"/>
      <c r="C443" s="71" t="str">
        <f>_xlfn.IFNA(INDEX(Spec_Master_List_tbl[ARB_ID],MATCH(Registration_Tbl[[#This Row],[Facility_Unit_Name]],Spec_Master_List_tbl[Specified_Import_Name],0)),"")</f>
        <v/>
      </c>
      <c r="D443" s="52" t="str">
        <f>IF(_xlfn.IFNA(INDEX(Spec_Master_List_tbl[Primary Fuel],MATCH(Registration_Tbl[[#This Row],[Facility_Unit_ARB_ID]],Spec_Master_List_tbl[ARB_ID],0)),"")=0,"",_xlfn.IFNA(INDEX(Spec_Master_List_tbl[Primary Fuel],MATCH(Registration_Tbl[[#This Row],[Facility_Unit_ARB_ID]],Spec_Master_List_tbl[ARB_ID],0)),""))</f>
        <v/>
      </c>
      <c r="E443" s="84" t="str">
        <f>IF(_xlfn.IFNA(INDEX(Spec_Master_List_tbl[Cogen],MATCH(Registration_Tbl[[#This Row],[Facility_Unit_ARB_ID]],Spec_Master_List_tbl[ARB_ID],0)),"")=0,"",_xlfn.IFNA(INDEX(Spec_Master_List_tbl[Cogen],MATCH(Registration_Tbl[[#This Row],[Facility_Unit_ARB_ID]],Spec_Master_List_tbl[ARB_ID],0)),""))</f>
        <v/>
      </c>
      <c r="F443" s="72"/>
      <c r="G443" s="52" t="str">
        <f>IF(_xlfn.IFNA(INDEX(Spec_Master_List_tbl[USEPA_GHG_ID],MATCH(Registration_Tbl[[#This Row],[Facility_Unit_ARB_ID]],Spec_Master_List_tbl[ARB_ID],0)),"")=0,"",_xlfn.IFNA(INDEX(Spec_Master_List_tbl[USEPA_GHG_ID],MATCH(Registration_Tbl[[#This Row],[Facility_Unit_ARB_ID]],Spec_Master_List_tbl[ARB_ID],0)),""))</f>
        <v/>
      </c>
      <c r="H44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43" s="52" t="str">
        <f>IF(_xlfn.IFNA(INDEX(Spec_Master_List_tbl[CEC_RPS_ID],MATCH(Registration_Tbl[[#This Row],[Facility_Unit_ARB_ID]],Spec_Master_List_tbl[ARB_ID],0)),"")=0,"",_xlfn.IFNA(INDEX(Spec_Master_List_tbl[CEC_RPS_ID],MATCH(Registration_Tbl[[#This Row],[Facility_Unit_ARB_ID]],Spec_Master_List_tbl[ARB_ID],0)),""))</f>
        <v/>
      </c>
      <c r="J443" s="83"/>
      <c r="K443" s="56"/>
      <c r="L443" s="57"/>
      <c r="M44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43" s="63"/>
      <c r="O443" s="59"/>
      <c r="P443" s="57"/>
      <c r="Q443" s="57"/>
      <c r="R443" s="58"/>
      <c r="S44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43" s="70"/>
      <c r="U443" s="70"/>
      <c r="V443" s="70"/>
      <c r="W443" s="56"/>
      <c r="X443" s="57"/>
      <c r="Y443" s="57"/>
      <c r="Z443" s="56"/>
      <c r="AA443" s="57"/>
      <c r="AB443" s="56"/>
      <c r="AC443" s="57"/>
    </row>
    <row r="444" spans="1:29" ht="16" thickBot="1" x14ac:dyDescent="0.4">
      <c r="A444" s="50" t="str">
        <f>IF(ISBLANK(Registration_Tbl[[#This Row],[Facility_Unit_Name]]),"",'EPE Information'!$C$9)</f>
        <v/>
      </c>
      <c r="B444" s="51"/>
      <c r="C444" s="71" t="str">
        <f>_xlfn.IFNA(INDEX(Spec_Master_List_tbl[ARB_ID],MATCH(Registration_Tbl[[#This Row],[Facility_Unit_Name]],Spec_Master_List_tbl[Specified_Import_Name],0)),"")</f>
        <v/>
      </c>
      <c r="D444" s="52" t="str">
        <f>IF(_xlfn.IFNA(INDEX(Spec_Master_List_tbl[Primary Fuel],MATCH(Registration_Tbl[[#This Row],[Facility_Unit_ARB_ID]],Spec_Master_List_tbl[ARB_ID],0)),"")=0,"",_xlfn.IFNA(INDEX(Spec_Master_List_tbl[Primary Fuel],MATCH(Registration_Tbl[[#This Row],[Facility_Unit_ARB_ID]],Spec_Master_List_tbl[ARB_ID],0)),""))</f>
        <v/>
      </c>
      <c r="E444" s="84" t="str">
        <f>IF(_xlfn.IFNA(INDEX(Spec_Master_List_tbl[Cogen],MATCH(Registration_Tbl[[#This Row],[Facility_Unit_ARB_ID]],Spec_Master_List_tbl[ARB_ID],0)),"")=0,"",_xlfn.IFNA(INDEX(Spec_Master_List_tbl[Cogen],MATCH(Registration_Tbl[[#This Row],[Facility_Unit_ARB_ID]],Spec_Master_List_tbl[ARB_ID],0)),""))</f>
        <v/>
      </c>
      <c r="F444" s="72"/>
      <c r="G444" s="52" t="str">
        <f>IF(_xlfn.IFNA(INDEX(Spec_Master_List_tbl[USEPA_GHG_ID],MATCH(Registration_Tbl[[#This Row],[Facility_Unit_ARB_ID]],Spec_Master_List_tbl[ARB_ID],0)),"")=0,"",_xlfn.IFNA(INDEX(Spec_Master_List_tbl[USEPA_GHG_ID],MATCH(Registration_Tbl[[#This Row],[Facility_Unit_ARB_ID]],Spec_Master_List_tbl[ARB_ID],0)),""))</f>
        <v/>
      </c>
      <c r="H44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44" s="52" t="str">
        <f>IF(_xlfn.IFNA(INDEX(Spec_Master_List_tbl[CEC_RPS_ID],MATCH(Registration_Tbl[[#This Row],[Facility_Unit_ARB_ID]],Spec_Master_List_tbl[ARB_ID],0)),"")=0,"",_xlfn.IFNA(INDEX(Spec_Master_List_tbl[CEC_RPS_ID],MATCH(Registration_Tbl[[#This Row],[Facility_Unit_ARB_ID]],Spec_Master_List_tbl[ARB_ID],0)),""))</f>
        <v/>
      </c>
      <c r="J444" s="83"/>
      <c r="K444" s="56"/>
      <c r="L444" s="57"/>
      <c r="M44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44" s="63"/>
      <c r="O444" s="59"/>
      <c r="P444" s="57"/>
      <c r="Q444" s="57"/>
      <c r="R444" s="58"/>
      <c r="S44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44" s="70"/>
      <c r="U444" s="70"/>
      <c r="V444" s="70"/>
      <c r="W444" s="56"/>
      <c r="X444" s="57"/>
      <c r="Y444" s="57"/>
      <c r="Z444" s="56"/>
      <c r="AA444" s="57"/>
      <c r="AB444" s="56"/>
      <c r="AC444" s="57"/>
    </row>
    <row r="445" spans="1:29" ht="16" thickBot="1" x14ac:dyDescent="0.4">
      <c r="A445" s="50" t="str">
        <f>IF(ISBLANK(Registration_Tbl[[#This Row],[Facility_Unit_Name]]),"",'EPE Information'!$C$9)</f>
        <v/>
      </c>
      <c r="B445" s="51"/>
      <c r="C445" s="71" t="str">
        <f>_xlfn.IFNA(INDEX(Spec_Master_List_tbl[ARB_ID],MATCH(Registration_Tbl[[#This Row],[Facility_Unit_Name]],Spec_Master_List_tbl[Specified_Import_Name],0)),"")</f>
        <v/>
      </c>
      <c r="D445" s="52" t="str">
        <f>IF(_xlfn.IFNA(INDEX(Spec_Master_List_tbl[Primary Fuel],MATCH(Registration_Tbl[[#This Row],[Facility_Unit_ARB_ID]],Spec_Master_List_tbl[ARB_ID],0)),"")=0,"",_xlfn.IFNA(INDEX(Spec_Master_List_tbl[Primary Fuel],MATCH(Registration_Tbl[[#This Row],[Facility_Unit_ARB_ID]],Spec_Master_List_tbl[ARB_ID],0)),""))</f>
        <v/>
      </c>
      <c r="E445" s="84" t="str">
        <f>IF(_xlfn.IFNA(INDEX(Spec_Master_List_tbl[Cogen],MATCH(Registration_Tbl[[#This Row],[Facility_Unit_ARB_ID]],Spec_Master_List_tbl[ARB_ID],0)),"")=0,"",_xlfn.IFNA(INDEX(Spec_Master_List_tbl[Cogen],MATCH(Registration_Tbl[[#This Row],[Facility_Unit_ARB_ID]],Spec_Master_List_tbl[ARB_ID],0)),""))</f>
        <v/>
      </c>
      <c r="F445" s="72"/>
      <c r="G445" s="52" t="str">
        <f>IF(_xlfn.IFNA(INDEX(Spec_Master_List_tbl[USEPA_GHG_ID],MATCH(Registration_Tbl[[#This Row],[Facility_Unit_ARB_ID]],Spec_Master_List_tbl[ARB_ID],0)),"")=0,"",_xlfn.IFNA(INDEX(Spec_Master_List_tbl[USEPA_GHG_ID],MATCH(Registration_Tbl[[#This Row],[Facility_Unit_ARB_ID]],Spec_Master_List_tbl[ARB_ID],0)),""))</f>
        <v/>
      </c>
      <c r="H44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45" s="52" t="str">
        <f>IF(_xlfn.IFNA(INDEX(Spec_Master_List_tbl[CEC_RPS_ID],MATCH(Registration_Tbl[[#This Row],[Facility_Unit_ARB_ID]],Spec_Master_List_tbl[ARB_ID],0)),"")=0,"",_xlfn.IFNA(INDEX(Spec_Master_List_tbl[CEC_RPS_ID],MATCH(Registration_Tbl[[#This Row],[Facility_Unit_ARB_ID]],Spec_Master_List_tbl[ARB_ID],0)),""))</f>
        <v/>
      </c>
      <c r="J445" s="83"/>
      <c r="K445" s="56"/>
      <c r="L445" s="57"/>
      <c r="M44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45" s="63"/>
      <c r="O445" s="59"/>
      <c r="P445" s="57"/>
      <c r="Q445" s="57"/>
      <c r="R445" s="58"/>
      <c r="S44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45" s="70"/>
      <c r="U445" s="70"/>
      <c r="V445" s="70"/>
      <c r="W445" s="56"/>
      <c r="X445" s="57"/>
      <c r="Y445" s="57"/>
      <c r="Z445" s="56"/>
      <c r="AA445" s="57"/>
      <c r="AB445" s="56"/>
      <c r="AC445" s="57"/>
    </row>
    <row r="446" spans="1:29" ht="16" thickBot="1" x14ac:dyDescent="0.4">
      <c r="A446" s="50" t="str">
        <f>IF(ISBLANK(Registration_Tbl[[#This Row],[Facility_Unit_Name]]),"",'EPE Information'!$C$9)</f>
        <v/>
      </c>
      <c r="B446" s="51"/>
      <c r="C446" s="71" t="str">
        <f>_xlfn.IFNA(INDEX(Spec_Master_List_tbl[ARB_ID],MATCH(Registration_Tbl[[#This Row],[Facility_Unit_Name]],Spec_Master_List_tbl[Specified_Import_Name],0)),"")</f>
        <v/>
      </c>
      <c r="D446" s="52" t="str">
        <f>IF(_xlfn.IFNA(INDEX(Spec_Master_List_tbl[Primary Fuel],MATCH(Registration_Tbl[[#This Row],[Facility_Unit_ARB_ID]],Spec_Master_List_tbl[ARB_ID],0)),"")=0,"",_xlfn.IFNA(INDEX(Spec_Master_List_tbl[Primary Fuel],MATCH(Registration_Tbl[[#This Row],[Facility_Unit_ARB_ID]],Spec_Master_List_tbl[ARB_ID],0)),""))</f>
        <v/>
      </c>
      <c r="E446" s="84" t="str">
        <f>IF(_xlfn.IFNA(INDEX(Spec_Master_List_tbl[Cogen],MATCH(Registration_Tbl[[#This Row],[Facility_Unit_ARB_ID]],Spec_Master_List_tbl[ARB_ID],0)),"")=0,"",_xlfn.IFNA(INDEX(Spec_Master_List_tbl[Cogen],MATCH(Registration_Tbl[[#This Row],[Facility_Unit_ARB_ID]],Spec_Master_List_tbl[ARB_ID],0)),""))</f>
        <v/>
      </c>
      <c r="F446" s="72"/>
      <c r="G446" s="52" t="str">
        <f>IF(_xlfn.IFNA(INDEX(Spec_Master_List_tbl[USEPA_GHG_ID],MATCH(Registration_Tbl[[#This Row],[Facility_Unit_ARB_ID]],Spec_Master_List_tbl[ARB_ID],0)),"")=0,"",_xlfn.IFNA(INDEX(Spec_Master_List_tbl[USEPA_GHG_ID],MATCH(Registration_Tbl[[#This Row],[Facility_Unit_ARB_ID]],Spec_Master_List_tbl[ARB_ID],0)),""))</f>
        <v/>
      </c>
      <c r="H44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46" s="52" t="str">
        <f>IF(_xlfn.IFNA(INDEX(Spec_Master_List_tbl[CEC_RPS_ID],MATCH(Registration_Tbl[[#This Row],[Facility_Unit_ARB_ID]],Spec_Master_List_tbl[ARB_ID],0)),"")=0,"",_xlfn.IFNA(INDEX(Spec_Master_List_tbl[CEC_RPS_ID],MATCH(Registration_Tbl[[#This Row],[Facility_Unit_ARB_ID]],Spec_Master_List_tbl[ARB_ID],0)),""))</f>
        <v/>
      </c>
      <c r="J446" s="83"/>
      <c r="K446" s="56"/>
      <c r="L446" s="57"/>
      <c r="M44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46" s="63"/>
      <c r="O446" s="59"/>
      <c r="P446" s="57"/>
      <c r="Q446" s="57"/>
      <c r="R446" s="58"/>
      <c r="S44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46" s="70"/>
      <c r="U446" s="70"/>
      <c r="V446" s="70"/>
      <c r="W446" s="56"/>
      <c r="X446" s="57"/>
      <c r="Y446" s="57"/>
      <c r="Z446" s="56"/>
      <c r="AA446" s="57"/>
      <c r="AB446" s="56"/>
      <c r="AC446" s="57"/>
    </row>
    <row r="447" spans="1:29" ht="16" thickBot="1" x14ac:dyDescent="0.4">
      <c r="A447" s="50" t="str">
        <f>IF(ISBLANK(Registration_Tbl[[#This Row],[Facility_Unit_Name]]),"",'EPE Information'!$C$9)</f>
        <v/>
      </c>
      <c r="B447" s="51"/>
      <c r="C447" s="71" t="str">
        <f>_xlfn.IFNA(INDEX(Spec_Master_List_tbl[ARB_ID],MATCH(Registration_Tbl[[#This Row],[Facility_Unit_Name]],Spec_Master_List_tbl[Specified_Import_Name],0)),"")</f>
        <v/>
      </c>
      <c r="D447" s="52" t="str">
        <f>IF(_xlfn.IFNA(INDEX(Spec_Master_List_tbl[Primary Fuel],MATCH(Registration_Tbl[[#This Row],[Facility_Unit_ARB_ID]],Spec_Master_List_tbl[ARB_ID],0)),"")=0,"",_xlfn.IFNA(INDEX(Spec_Master_List_tbl[Primary Fuel],MATCH(Registration_Tbl[[#This Row],[Facility_Unit_ARB_ID]],Spec_Master_List_tbl[ARB_ID],0)),""))</f>
        <v/>
      </c>
      <c r="E447" s="84" t="str">
        <f>IF(_xlfn.IFNA(INDEX(Spec_Master_List_tbl[Cogen],MATCH(Registration_Tbl[[#This Row],[Facility_Unit_ARB_ID]],Spec_Master_List_tbl[ARB_ID],0)),"")=0,"",_xlfn.IFNA(INDEX(Spec_Master_List_tbl[Cogen],MATCH(Registration_Tbl[[#This Row],[Facility_Unit_ARB_ID]],Spec_Master_List_tbl[ARB_ID],0)),""))</f>
        <v/>
      </c>
      <c r="F447" s="72"/>
      <c r="G447" s="52" t="str">
        <f>IF(_xlfn.IFNA(INDEX(Spec_Master_List_tbl[USEPA_GHG_ID],MATCH(Registration_Tbl[[#This Row],[Facility_Unit_ARB_ID]],Spec_Master_List_tbl[ARB_ID],0)),"")=0,"",_xlfn.IFNA(INDEX(Spec_Master_List_tbl[USEPA_GHG_ID],MATCH(Registration_Tbl[[#This Row],[Facility_Unit_ARB_ID]],Spec_Master_List_tbl[ARB_ID],0)),""))</f>
        <v/>
      </c>
      <c r="H44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47" s="52" t="str">
        <f>IF(_xlfn.IFNA(INDEX(Spec_Master_List_tbl[CEC_RPS_ID],MATCH(Registration_Tbl[[#This Row],[Facility_Unit_ARB_ID]],Spec_Master_List_tbl[ARB_ID],0)),"")=0,"",_xlfn.IFNA(INDEX(Spec_Master_List_tbl[CEC_RPS_ID],MATCH(Registration_Tbl[[#This Row],[Facility_Unit_ARB_ID]],Spec_Master_List_tbl[ARB_ID],0)),""))</f>
        <v/>
      </c>
      <c r="J447" s="83"/>
      <c r="K447" s="56"/>
      <c r="L447" s="57"/>
      <c r="M44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47" s="63"/>
      <c r="O447" s="59"/>
      <c r="P447" s="57"/>
      <c r="Q447" s="57"/>
      <c r="R447" s="58"/>
      <c r="S44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47" s="70"/>
      <c r="U447" s="70"/>
      <c r="V447" s="70"/>
      <c r="W447" s="56"/>
      <c r="X447" s="57"/>
      <c r="Y447" s="57"/>
      <c r="Z447" s="56"/>
      <c r="AA447" s="57"/>
      <c r="AB447" s="56"/>
      <c r="AC447" s="57"/>
    </row>
    <row r="448" spans="1:29" ht="16" thickBot="1" x14ac:dyDescent="0.4">
      <c r="A448" s="50" t="str">
        <f>IF(ISBLANK(Registration_Tbl[[#This Row],[Facility_Unit_Name]]),"",'EPE Information'!$C$9)</f>
        <v/>
      </c>
      <c r="B448" s="51"/>
      <c r="C448" s="71" t="str">
        <f>_xlfn.IFNA(INDEX(Spec_Master_List_tbl[ARB_ID],MATCH(Registration_Tbl[[#This Row],[Facility_Unit_Name]],Spec_Master_List_tbl[Specified_Import_Name],0)),"")</f>
        <v/>
      </c>
      <c r="D448" s="52" t="str">
        <f>IF(_xlfn.IFNA(INDEX(Spec_Master_List_tbl[Primary Fuel],MATCH(Registration_Tbl[[#This Row],[Facility_Unit_ARB_ID]],Spec_Master_List_tbl[ARB_ID],0)),"")=0,"",_xlfn.IFNA(INDEX(Spec_Master_List_tbl[Primary Fuel],MATCH(Registration_Tbl[[#This Row],[Facility_Unit_ARB_ID]],Spec_Master_List_tbl[ARB_ID],0)),""))</f>
        <v/>
      </c>
      <c r="E448" s="84" t="str">
        <f>IF(_xlfn.IFNA(INDEX(Spec_Master_List_tbl[Cogen],MATCH(Registration_Tbl[[#This Row],[Facility_Unit_ARB_ID]],Spec_Master_List_tbl[ARB_ID],0)),"")=0,"",_xlfn.IFNA(INDEX(Spec_Master_List_tbl[Cogen],MATCH(Registration_Tbl[[#This Row],[Facility_Unit_ARB_ID]],Spec_Master_List_tbl[ARB_ID],0)),""))</f>
        <v/>
      </c>
      <c r="F448" s="72"/>
      <c r="G448" s="52" t="str">
        <f>IF(_xlfn.IFNA(INDEX(Spec_Master_List_tbl[USEPA_GHG_ID],MATCH(Registration_Tbl[[#This Row],[Facility_Unit_ARB_ID]],Spec_Master_List_tbl[ARB_ID],0)),"")=0,"",_xlfn.IFNA(INDEX(Spec_Master_List_tbl[USEPA_GHG_ID],MATCH(Registration_Tbl[[#This Row],[Facility_Unit_ARB_ID]],Spec_Master_List_tbl[ARB_ID],0)),""))</f>
        <v/>
      </c>
      <c r="H44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48" s="52" t="str">
        <f>IF(_xlfn.IFNA(INDEX(Spec_Master_List_tbl[CEC_RPS_ID],MATCH(Registration_Tbl[[#This Row],[Facility_Unit_ARB_ID]],Spec_Master_List_tbl[ARB_ID],0)),"")=0,"",_xlfn.IFNA(INDEX(Spec_Master_List_tbl[CEC_RPS_ID],MATCH(Registration_Tbl[[#This Row],[Facility_Unit_ARB_ID]],Spec_Master_List_tbl[ARB_ID],0)),""))</f>
        <v/>
      </c>
      <c r="J448" s="83"/>
      <c r="K448" s="56"/>
      <c r="L448" s="57"/>
      <c r="M44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48" s="63"/>
      <c r="O448" s="59"/>
      <c r="P448" s="57"/>
      <c r="Q448" s="57"/>
      <c r="R448" s="58"/>
      <c r="S44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48" s="70"/>
      <c r="U448" s="70"/>
      <c r="V448" s="70"/>
      <c r="W448" s="56"/>
      <c r="X448" s="57"/>
      <c r="Y448" s="57"/>
      <c r="Z448" s="56"/>
      <c r="AA448" s="57"/>
      <c r="AB448" s="56"/>
      <c r="AC448" s="57"/>
    </row>
    <row r="449" spans="1:29" ht="16" thickBot="1" x14ac:dyDescent="0.4">
      <c r="A449" s="50" t="str">
        <f>IF(ISBLANK(Registration_Tbl[[#This Row],[Facility_Unit_Name]]),"",'EPE Information'!$C$9)</f>
        <v/>
      </c>
      <c r="B449" s="51"/>
      <c r="C449" s="71" t="str">
        <f>_xlfn.IFNA(INDEX(Spec_Master_List_tbl[ARB_ID],MATCH(Registration_Tbl[[#This Row],[Facility_Unit_Name]],Spec_Master_List_tbl[Specified_Import_Name],0)),"")</f>
        <v/>
      </c>
      <c r="D449" s="52" t="str">
        <f>IF(_xlfn.IFNA(INDEX(Spec_Master_List_tbl[Primary Fuel],MATCH(Registration_Tbl[[#This Row],[Facility_Unit_ARB_ID]],Spec_Master_List_tbl[ARB_ID],0)),"")=0,"",_xlfn.IFNA(INDEX(Spec_Master_List_tbl[Primary Fuel],MATCH(Registration_Tbl[[#This Row],[Facility_Unit_ARB_ID]],Spec_Master_List_tbl[ARB_ID],0)),""))</f>
        <v/>
      </c>
      <c r="E449" s="84" t="str">
        <f>IF(_xlfn.IFNA(INDEX(Spec_Master_List_tbl[Cogen],MATCH(Registration_Tbl[[#This Row],[Facility_Unit_ARB_ID]],Spec_Master_List_tbl[ARB_ID],0)),"")=0,"",_xlfn.IFNA(INDEX(Spec_Master_List_tbl[Cogen],MATCH(Registration_Tbl[[#This Row],[Facility_Unit_ARB_ID]],Spec_Master_List_tbl[ARB_ID],0)),""))</f>
        <v/>
      </c>
      <c r="F449" s="72"/>
      <c r="G449" s="52" t="str">
        <f>IF(_xlfn.IFNA(INDEX(Spec_Master_List_tbl[USEPA_GHG_ID],MATCH(Registration_Tbl[[#This Row],[Facility_Unit_ARB_ID]],Spec_Master_List_tbl[ARB_ID],0)),"")=0,"",_xlfn.IFNA(INDEX(Spec_Master_List_tbl[USEPA_GHG_ID],MATCH(Registration_Tbl[[#This Row],[Facility_Unit_ARB_ID]],Spec_Master_List_tbl[ARB_ID],0)),""))</f>
        <v/>
      </c>
      <c r="H44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49" s="52" t="str">
        <f>IF(_xlfn.IFNA(INDEX(Spec_Master_List_tbl[CEC_RPS_ID],MATCH(Registration_Tbl[[#This Row],[Facility_Unit_ARB_ID]],Spec_Master_List_tbl[ARB_ID],0)),"")=0,"",_xlfn.IFNA(INDEX(Spec_Master_List_tbl[CEC_RPS_ID],MATCH(Registration_Tbl[[#This Row],[Facility_Unit_ARB_ID]],Spec_Master_List_tbl[ARB_ID],0)),""))</f>
        <v/>
      </c>
      <c r="J449" s="83"/>
      <c r="K449" s="56"/>
      <c r="L449" s="57"/>
      <c r="M44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49" s="63"/>
      <c r="O449" s="59"/>
      <c r="P449" s="57"/>
      <c r="Q449" s="57"/>
      <c r="R449" s="58"/>
      <c r="S44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49" s="70"/>
      <c r="U449" s="70"/>
      <c r="V449" s="70"/>
      <c r="W449" s="56"/>
      <c r="X449" s="57"/>
      <c r="Y449" s="57"/>
      <c r="Z449" s="56"/>
      <c r="AA449" s="57"/>
      <c r="AB449" s="56"/>
      <c r="AC449" s="57"/>
    </row>
    <row r="450" spans="1:29" ht="16" thickBot="1" x14ac:dyDescent="0.4">
      <c r="A450" s="50" t="str">
        <f>IF(ISBLANK(Registration_Tbl[[#This Row],[Facility_Unit_Name]]),"",'EPE Information'!$C$9)</f>
        <v/>
      </c>
      <c r="B450" s="51"/>
      <c r="C450" s="71" t="str">
        <f>_xlfn.IFNA(INDEX(Spec_Master_List_tbl[ARB_ID],MATCH(Registration_Tbl[[#This Row],[Facility_Unit_Name]],Spec_Master_List_tbl[Specified_Import_Name],0)),"")</f>
        <v/>
      </c>
      <c r="D450" s="52" t="str">
        <f>IF(_xlfn.IFNA(INDEX(Spec_Master_List_tbl[Primary Fuel],MATCH(Registration_Tbl[[#This Row],[Facility_Unit_ARB_ID]],Spec_Master_List_tbl[ARB_ID],0)),"")=0,"",_xlfn.IFNA(INDEX(Spec_Master_List_tbl[Primary Fuel],MATCH(Registration_Tbl[[#This Row],[Facility_Unit_ARB_ID]],Spec_Master_List_tbl[ARB_ID],0)),""))</f>
        <v/>
      </c>
      <c r="E450" s="84" t="str">
        <f>IF(_xlfn.IFNA(INDEX(Spec_Master_List_tbl[Cogen],MATCH(Registration_Tbl[[#This Row],[Facility_Unit_ARB_ID]],Spec_Master_List_tbl[ARB_ID],0)),"")=0,"",_xlfn.IFNA(INDEX(Spec_Master_List_tbl[Cogen],MATCH(Registration_Tbl[[#This Row],[Facility_Unit_ARB_ID]],Spec_Master_List_tbl[ARB_ID],0)),""))</f>
        <v/>
      </c>
      <c r="F450" s="72"/>
      <c r="G450" s="52" t="str">
        <f>IF(_xlfn.IFNA(INDEX(Spec_Master_List_tbl[USEPA_GHG_ID],MATCH(Registration_Tbl[[#This Row],[Facility_Unit_ARB_ID]],Spec_Master_List_tbl[ARB_ID],0)),"")=0,"",_xlfn.IFNA(INDEX(Spec_Master_List_tbl[USEPA_GHG_ID],MATCH(Registration_Tbl[[#This Row],[Facility_Unit_ARB_ID]],Spec_Master_List_tbl[ARB_ID],0)),""))</f>
        <v/>
      </c>
      <c r="H45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50" s="52" t="str">
        <f>IF(_xlfn.IFNA(INDEX(Spec_Master_List_tbl[CEC_RPS_ID],MATCH(Registration_Tbl[[#This Row],[Facility_Unit_ARB_ID]],Spec_Master_List_tbl[ARB_ID],0)),"")=0,"",_xlfn.IFNA(INDEX(Spec_Master_List_tbl[CEC_RPS_ID],MATCH(Registration_Tbl[[#This Row],[Facility_Unit_ARB_ID]],Spec_Master_List_tbl[ARB_ID],0)),""))</f>
        <v/>
      </c>
      <c r="J450" s="83"/>
      <c r="K450" s="56"/>
      <c r="L450" s="57"/>
      <c r="M45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50" s="63"/>
      <c r="O450" s="59"/>
      <c r="P450" s="57"/>
      <c r="Q450" s="57"/>
      <c r="R450" s="58"/>
      <c r="S45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50" s="70"/>
      <c r="U450" s="70"/>
      <c r="V450" s="70"/>
      <c r="W450" s="56"/>
      <c r="X450" s="57"/>
      <c r="Y450" s="57"/>
      <c r="Z450" s="56"/>
      <c r="AA450" s="57"/>
      <c r="AB450" s="56"/>
      <c r="AC450" s="57"/>
    </row>
    <row r="451" spans="1:29" ht="16" thickBot="1" x14ac:dyDescent="0.4">
      <c r="A451" s="50" t="str">
        <f>IF(ISBLANK(Registration_Tbl[[#This Row],[Facility_Unit_Name]]),"",'EPE Information'!$C$9)</f>
        <v/>
      </c>
      <c r="B451" s="51"/>
      <c r="C451" s="71" t="str">
        <f>_xlfn.IFNA(INDEX(Spec_Master_List_tbl[ARB_ID],MATCH(Registration_Tbl[[#This Row],[Facility_Unit_Name]],Spec_Master_List_tbl[Specified_Import_Name],0)),"")</f>
        <v/>
      </c>
      <c r="D451" s="52" t="str">
        <f>IF(_xlfn.IFNA(INDEX(Spec_Master_List_tbl[Primary Fuel],MATCH(Registration_Tbl[[#This Row],[Facility_Unit_ARB_ID]],Spec_Master_List_tbl[ARB_ID],0)),"")=0,"",_xlfn.IFNA(INDEX(Spec_Master_List_tbl[Primary Fuel],MATCH(Registration_Tbl[[#This Row],[Facility_Unit_ARB_ID]],Spec_Master_List_tbl[ARB_ID],0)),""))</f>
        <v/>
      </c>
      <c r="E451" s="84" t="str">
        <f>IF(_xlfn.IFNA(INDEX(Spec_Master_List_tbl[Cogen],MATCH(Registration_Tbl[[#This Row],[Facility_Unit_ARB_ID]],Spec_Master_List_tbl[ARB_ID],0)),"")=0,"",_xlfn.IFNA(INDEX(Spec_Master_List_tbl[Cogen],MATCH(Registration_Tbl[[#This Row],[Facility_Unit_ARB_ID]],Spec_Master_List_tbl[ARB_ID],0)),""))</f>
        <v/>
      </c>
      <c r="F451" s="72"/>
      <c r="G451" s="52" t="str">
        <f>IF(_xlfn.IFNA(INDEX(Spec_Master_List_tbl[USEPA_GHG_ID],MATCH(Registration_Tbl[[#This Row],[Facility_Unit_ARB_ID]],Spec_Master_List_tbl[ARB_ID],0)),"")=0,"",_xlfn.IFNA(INDEX(Spec_Master_List_tbl[USEPA_GHG_ID],MATCH(Registration_Tbl[[#This Row],[Facility_Unit_ARB_ID]],Spec_Master_List_tbl[ARB_ID],0)),""))</f>
        <v/>
      </c>
      <c r="H45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51" s="52" t="str">
        <f>IF(_xlfn.IFNA(INDEX(Spec_Master_List_tbl[CEC_RPS_ID],MATCH(Registration_Tbl[[#This Row],[Facility_Unit_ARB_ID]],Spec_Master_List_tbl[ARB_ID],0)),"")=0,"",_xlfn.IFNA(INDEX(Spec_Master_List_tbl[CEC_RPS_ID],MATCH(Registration_Tbl[[#This Row],[Facility_Unit_ARB_ID]],Spec_Master_List_tbl[ARB_ID],0)),""))</f>
        <v/>
      </c>
      <c r="J451" s="83"/>
      <c r="K451" s="56"/>
      <c r="L451" s="57"/>
      <c r="M45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51" s="63"/>
      <c r="O451" s="59"/>
      <c r="P451" s="57"/>
      <c r="Q451" s="57"/>
      <c r="R451" s="58"/>
      <c r="S45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51" s="70"/>
      <c r="U451" s="70"/>
      <c r="V451" s="70"/>
      <c r="W451" s="56"/>
      <c r="X451" s="57"/>
      <c r="Y451" s="57"/>
      <c r="Z451" s="56"/>
      <c r="AA451" s="57"/>
      <c r="AB451" s="56"/>
      <c r="AC451" s="57"/>
    </row>
    <row r="452" spans="1:29" ht="16" thickBot="1" x14ac:dyDescent="0.4">
      <c r="A452" s="50" t="str">
        <f>IF(ISBLANK(Registration_Tbl[[#This Row],[Facility_Unit_Name]]),"",'EPE Information'!$C$9)</f>
        <v/>
      </c>
      <c r="B452" s="51"/>
      <c r="C452" s="71" t="str">
        <f>_xlfn.IFNA(INDEX(Spec_Master_List_tbl[ARB_ID],MATCH(Registration_Tbl[[#This Row],[Facility_Unit_Name]],Spec_Master_List_tbl[Specified_Import_Name],0)),"")</f>
        <v/>
      </c>
      <c r="D452" s="52" t="str">
        <f>IF(_xlfn.IFNA(INDEX(Spec_Master_List_tbl[Primary Fuel],MATCH(Registration_Tbl[[#This Row],[Facility_Unit_ARB_ID]],Spec_Master_List_tbl[ARB_ID],0)),"")=0,"",_xlfn.IFNA(INDEX(Spec_Master_List_tbl[Primary Fuel],MATCH(Registration_Tbl[[#This Row],[Facility_Unit_ARB_ID]],Spec_Master_List_tbl[ARB_ID],0)),""))</f>
        <v/>
      </c>
      <c r="E452" s="84" t="str">
        <f>IF(_xlfn.IFNA(INDEX(Spec_Master_List_tbl[Cogen],MATCH(Registration_Tbl[[#This Row],[Facility_Unit_ARB_ID]],Spec_Master_List_tbl[ARB_ID],0)),"")=0,"",_xlfn.IFNA(INDEX(Spec_Master_List_tbl[Cogen],MATCH(Registration_Tbl[[#This Row],[Facility_Unit_ARB_ID]],Spec_Master_List_tbl[ARB_ID],0)),""))</f>
        <v/>
      </c>
      <c r="F452" s="72"/>
      <c r="G452" s="52" t="str">
        <f>IF(_xlfn.IFNA(INDEX(Spec_Master_List_tbl[USEPA_GHG_ID],MATCH(Registration_Tbl[[#This Row],[Facility_Unit_ARB_ID]],Spec_Master_List_tbl[ARB_ID],0)),"")=0,"",_xlfn.IFNA(INDEX(Spec_Master_List_tbl[USEPA_GHG_ID],MATCH(Registration_Tbl[[#This Row],[Facility_Unit_ARB_ID]],Spec_Master_List_tbl[ARB_ID],0)),""))</f>
        <v/>
      </c>
      <c r="H45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52" s="52" t="str">
        <f>IF(_xlfn.IFNA(INDEX(Spec_Master_List_tbl[CEC_RPS_ID],MATCH(Registration_Tbl[[#This Row],[Facility_Unit_ARB_ID]],Spec_Master_List_tbl[ARB_ID],0)),"")=0,"",_xlfn.IFNA(INDEX(Spec_Master_List_tbl[CEC_RPS_ID],MATCH(Registration_Tbl[[#This Row],[Facility_Unit_ARB_ID]],Spec_Master_List_tbl[ARB_ID],0)),""))</f>
        <v/>
      </c>
      <c r="J452" s="83"/>
      <c r="K452" s="56"/>
      <c r="L452" s="57"/>
      <c r="M45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52" s="63"/>
      <c r="O452" s="59"/>
      <c r="P452" s="57"/>
      <c r="Q452" s="57"/>
      <c r="R452" s="58"/>
      <c r="S45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52" s="70"/>
      <c r="U452" s="70"/>
      <c r="V452" s="70"/>
      <c r="W452" s="56"/>
      <c r="X452" s="57"/>
      <c r="Y452" s="57"/>
      <c r="Z452" s="56"/>
      <c r="AA452" s="57"/>
      <c r="AB452" s="56"/>
      <c r="AC452" s="57"/>
    </row>
    <row r="453" spans="1:29" ht="16" thickBot="1" x14ac:dyDescent="0.4">
      <c r="A453" s="50" t="str">
        <f>IF(ISBLANK(Registration_Tbl[[#This Row],[Facility_Unit_Name]]),"",'EPE Information'!$C$9)</f>
        <v/>
      </c>
      <c r="B453" s="51"/>
      <c r="C453" s="71" t="str">
        <f>_xlfn.IFNA(INDEX(Spec_Master_List_tbl[ARB_ID],MATCH(Registration_Tbl[[#This Row],[Facility_Unit_Name]],Spec_Master_List_tbl[Specified_Import_Name],0)),"")</f>
        <v/>
      </c>
      <c r="D453" s="52" t="str">
        <f>IF(_xlfn.IFNA(INDEX(Spec_Master_List_tbl[Primary Fuel],MATCH(Registration_Tbl[[#This Row],[Facility_Unit_ARB_ID]],Spec_Master_List_tbl[ARB_ID],0)),"")=0,"",_xlfn.IFNA(INDEX(Spec_Master_List_tbl[Primary Fuel],MATCH(Registration_Tbl[[#This Row],[Facility_Unit_ARB_ID]],Spec_Master_List_tbl[ARB_ID],0)),""))</f>
        <v/>
      </c>
      <c r="E453" s="84" t="str">
        <f>IF(_xlfn.IFNA(INDEX(Spec_Master_List_tbl[Cogen],MATCH(Registration_Tbl[[#This Row],[Facility_Unit_ARB_ID]],Spec_Master_List_tbl[ARB_ID],0)),"")=0,"",_xlfn.IFNA(INDEX(Spec_Master_List_tbl[Cogen],MATCH(Registration_Tbl[[#This Row],[Facility_Unit_ARB_ID]],Spec_Master_List_tbl[ARB_ID],0)),""))</f>
        <v/>
      </c>
      <c r="F453" s="72"/>
      <c r="G453" s="52" t="str">
        <f>IF(_xlfn.IFNA(INDEX(Spec_Master_List_tbl[USEPA_GHG_ID],MATCH(Registration_Tbl[[#This Row],[Facility_Unit_ARB_ID]],Spec_Master_List_tbl[ARB_ID],0)),"")=0,"",_xlfn.IFNA(INDEX(Spec_Master_List_tbl[USEPA_GHG_ID],MATCH(Registration_Tbl[[#This Row],[Facility_Unit_ARB_ID]],Spec_Master_List_tbl[ARB_ID],0)),""))</f>
        <v/>
      </c>
      <c r="H45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53" s="52" t="str">
        <f>IF(_xlfn.IFNA(INDEX(Spec_Master_List_tbl[CEC_RPS_ID],MATCH(Registration_Tbl[[#This Row],[Facility_Unit_ARB_ID]],Spec_Master_List_tbl[ARB_ID],0)),"")=0,"",_xlfn.IFNA(INDEX(Spec_Master_List_tbl[CEC_RPS_ID],MATCH(Registration_Tbl[[#This Row],[Facility_Unit_ARB_ID]],Spec_Master_List_tbl[ARB_ID],0)),""))</f>
        <v/>
      </c>
      <c r="J453" s="83"/>
      <c r="K453" s="56"/>
      <c r="L453" s="57"/>
      <c r="M45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53" s="63"/>
      <c r="O453" s="59"/>
      <c r="P453" s="57"/>
      <c r="Q453" s="57"/>
      <c r="R453" s="58"/>
      <c r="S45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53" s="70"/>
      <c r="U453" s="70"/>
      <c r="V453" s="70"/>
      <c r="W453" s="56"/>
      <c r="X453" s="57"/>
      <c r="Y453" s="57"/>
      <c r="Z453" s="56"/>
      <c r="AA453" s="57"/>
      <c r="AB453" s="56"/>
      <c r="AC453" s="57"/>
    </row>
    <row r="454" spans="1:29" ht="16" thickBot="1" x14ac:dyDescent="0.4">
      <c r="A454" s="50" t="str">
        <f>IF(ISBLANK(Registration_Tbl[[#This Row],[Facility_Unit_Name]]),"",'EPE Information'!$C$9)</f>
        <v/>
      </c>
      <c r="B454" s="51"/>
      <c r="C454" s="71" t="str">
        <f>_xlfn.IFNA(INDEX(Spec_Master_List_tbl[ARB_ID],MATCH(Registration_Tbl[[#This Row],[Facility_Unit_Name]],Spec_Master_List_tbl[Specified_Import_Name],0)),"")</f>
        <v/>
      </c>
      <c r="D454" s="52" t="str">
        <f>IF(_xlfn.IFNA(INDEX(Spec_Master_List_tbl[Primary Fuel],MATCH(Registration_Tbl[[#This Row],[Facility_Unit_ARB_ID]],Spec_Master_List_tbl[ARB_ID],0)),"")=0,"",_xlfn.IFNA(INDEX(Spec_Master_List_tbl[Primary Fuel],MATCH(Registration_Tbl[[#This Row],[Facility_Unit_ARB_ID]],Spec_Master_List_tbl[ARB_ID],0)),""))</f>
        <v/>
      </c>
      <c r="E454" s="84" t="str">
        <f>IF(_xlfn.IFNA(INDEX(Spec_Master_List_tbl[Cogen],MATCH(Registration_Tbl[[#This Row],[Facility_Unit_ARB_ID]],Spec_Master_List_tbl[ARB_ID],0)),"")=0,"",_xlfn.IFNA(INDEX(Spec_Master_List_tbl[Cogen],MATCH(Registration_Tbl[[#This Row],[Facility_Unit_ARB_ID]],Spec_Master_List_tbl[ARB_ID],0)),""))</f>
        <v/>
      </c>
      <c r="F454" s="72"/>
      <c r="G454" s="52" t="str">
        <f>IF(_xlfn.IFNA(INDEX(Spec_Master_List_tbl[USEPA_GHG_ID],MATCH(Registration_Tbl[[#This Row],[Facility_Unit_ARB_ID]],Spec_Master_List_tbl[ARB_ID],0)),"")=0,"",_xlfn.IFNA(INDEX(Spec_Master_List_tbl[USEPA_GHG_ID],MATCH(Registration_Tbl[[#This Row],[Facility_Unit_ARB_ID]],Spec_Master_List_tbl[ARB_ID],0)),""))</f>
        <v/>
      </c>
      <c r="H45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54" s="52" t="str">
        <f>IF(_xlfn.IFNA(INDEX(Spec_Master_List_tbl[CEC_RPS_ID],MATCH(Registration_Tbl[[#This Row],[Facility_Unit_ARB_ID]],Spec_Master_List_tbl[ARB_ID],0)),"")=0,"",_xlfn.IFNA(INDEX(Spec_Master_List_tbl[CEC_RPS_ID],MATCH(Registration_Tbl[[#This Row],[Facility_Unit_ARB_ID]],Spec_Master_List_tbl[ARB_ID],0)),""))</f>
        <v/>
      </c>
      <c r="J454" s="83"/>
      <c r="K454" s="56"/>
      <c r="L454" s="57"/>
      <c r="M45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54" s="63"/>
      <c r="O454" s="59"/>
      <c r="P454" s="57"/>
      <c r="Q454" s="57"/>
      <c r="R454" s="58"/>
      <c r="S45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54" s="70"/>
      <c r="U454" s="70"/>
      <c r="V454" s="70"/>
      <c r="W454" s="56"/>
      <c r="X454" s="57"/>
      <c r="Y454" s="57"/>
      <c r="Z454" s="56"/>
      <c r="AA454" s="57"/>
      <c r="AB454" s="56"/>
      <c r="AC454" s="57"/>
    </row>
    <row r="455" spans="1:29" ht="16" thickBot="1" x14ac:dyDescent="0.4">
      <c r="A455" s="50" t="str">
        <f>IF(ISBLANK(Registration_Tbl[[#This Row],[Facility_Unit_Name]]),"",'EPE Information'!$C$9)</f>
        <v/>
      </c>
      <c r="B455" s="51"/>
      <c r="C455" s="71" t="str">
        <f>_xlfn.IFNA(INDEX(Spec_Master_List_tbl[ARB_ID],MATCH(Registration_Tbl[[#This Row],[Facility_Unit_Name]],Spec_Master_List_tbl[Specified_Import_Name],0)),"")</f>
        <v/>
      </c>
      <c r="D455" s="52" t="str">
        <f>IF(_xlfn.IFNA(INDEX(Spec_Master_List_tbl[Primary Fuel],MATCH(Registration_Tbl[[#This Row],[Facility_Unit_ARB_ID]],Spec_Master_List_tbl[ARB_ID],0)),"")=0,"",_xlfn.IFNA(INDEX(Spec_Master_List_tbl[Primary Fuel],MATCH(Registration_Tbl[[#This Row],[Facility_Unit_ARB_ID]],Spec_Master_List_tbl[ARB_ID],0)),""))</f>
        <v/>
      </c>
      <c r="E455" s="84" t="str">
        <f>IF(_xlfn.IFNA(INDEX(Spec_Master_List_tbl[Cogen],MATCH(Registration_Tbl[[#This Row],[Facility_Unit_ARB_ID]],Spec_Master_List_tbl[ARB_ID],0)),"")=0,"",_xlfn.IFNA(INDEX(Spec_Master_List_tbl[Cogen],MATCH(Registration_Tbl[[#This Row],[Facility_Unit_ARB_ID]],Spec_Master_List_tbl[ARB_ID],0)),""))</f>
        <v/>
      </c>
      <c r="F455" s="72"/>
      <c r="G455" s="52" t="str">
        <f>IF(_xlfn.IFNA(INDEX(Spec_Master_List_tbl[USEPA_GHG_ID],MATCH(Registration_Tbl[[#This Row],[Facility_Unit_ARB_ID]],Spec_Master_List_tbl[ARB_ID],0)),"")=0,"",_xlfn.IFNA(INDEX(Spec_Master_List_tbl[USEPA_GHG_ID],MATCH(Registration_Tbl[[#This Row],[Facility_Unit_ARB_ID]],Spec_Master_List_tbl[ARB_ID],0)),""))</f>
        <v/>
      </c>
      <c r="H45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55" s="52" t="str">
        <f>IF(_xlfn.IFNA(INDEX(Spec_Master_List_tbl[CEC_RPS_ID],MATCH(Registration_Tbl[[#This Row],[Facility_Unit_ARB_ID]],Spec_Master_List_tbl[ARB_ID],0)),"")=0,"",_xlfn.IFNA(INDEX(Spec_Master_List_tbl[CEC_RPS_ID],MATCH(Registration_Tbl[[#This Row],[Facility_Unit_ARB_ID]],Spec_Master_List_tbl[ARB_ID],0)),""))</f>
        <v/>
      </c>
      <c r="J455" s="83"/>
      <c r="K455" s="56"/>
      <c r="L455" s="57"/>
      <c r="M45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55" s="63"/>
      <c r="O455" s="59"/>
      <c r="P455" s="57"/>
      <c r="Q455" s="57"/>
      <c r="R455" s="58"/>
      <c r="S45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55" s="70"/>
      <c r="U455" s="70"/>
      <c r="V455" s="70"/>
      <c r="W455" s="56"/>
      <c r="X455" s="57"/>
      <c r="Y455" s="57"/>
      <c r="Z455" s="56"/>
      <c r="AA455" s="57"/>
      <c r="AB455" s="56"/>
      <c r="AC455" s="57"/>
    </row>
    <row r="456" spans="1:29" ht="16" thickBot="1" x14ac:dyDescent="0.4">
      <c r="A456" s="50" t="str">
        <f>IF(ISBLANK(Registration_Tbl[[#This Row],[Facility_Unit_Name]]),"",'EPE Information'!$C$9)</f>
        <v/>
      </c>
      <c r="B456" s="51"/>
      <c r="C456" s="71" t="str">
        <f>_xlfn.IFNA(INDEX(Spec_Master_List_tbl[ARB_ID],MATCH(Registration_Tbl[[#This Row],[Facility_Unit_Name]],Spec_Master_List_tbl[Specified_Import_Name],0)),"")</f>
        <v/>
      </c>
      <c r="D456" s="52" t="str">
        <f>IF(_xlfn.IFNA(INDEX(Spec_Master_List_tbl[Primary Fuel],MATCH(Registration_Tbl[[#This Row],[Facility_Unit_ARB_ID]],Spec_Master_List_tbl[ARB_ID],0)),"")=0,"",_xlfn.IFNA(INDEX(Spec_Master_List_tbl[Primary Fuel],MATCH(Registration_Tbl[[#This Row],[Facility_Unit_ARB_ID]],Spec_Master_List_tbl[ARB_ID],0)),""))</f>
        <v/>
      </c>
      <c r="E456" s="84" t="str">
        <f>IF(_xlfn.IFNA(INDEX(Spec_Master_List_tbl[Cogen],MATCH(Registration_Tbl[[#This Row],[Facility_Unit_ARB_ID]],Spec_Master_List_tbl[ARB_ID],0)),"")=0,"",_xlfn.IFNA(INDEX(Spec_Master_List_tbl[Cogen],MATCH(Registration_Tbl[[#This Row],[Facility_Unit_ARB_ID]],Spec_Master_List_tbl[ARB_ID],0)),""))</f>
        <v/>
      </c>
      <c r="F456" s="72"/>
      <c r="G456" s="52" t="str">
        <f>IF(_xlfn.IFNA(INDEX(Spec_Master_List_tbl[USEPA_GHG_ID],MATCH(Registration_Tbl[[#This Row],[Facility_Unit_ARB_ID]],Spec_Master_List_tbl[ARB_ID],0)),"")=0,"",_xlfn.IFNA(INDEX(Spec_Master_List_tbl[USEPA_GHG_ID],MATCH(Registration_Tbl[[#This Row],[Facility_Unit_ARB_ID]],Spec_Master_List_tbl[ARB_ID],0)),""))</f>
        <v/>
      </c>
      <c r="H45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56" s="52" t="str">
        <f>IF(_xlfn.IFNA(INDEX(Spec_Master_List_tbl[CEC_RPS_ID],MATCH(Registration_Tbl[[#This Row],[Facility_Unit_ARB_ID]],Spec_Master_List_tbl[ARB_ID],0)),"")=0,"",_xlfn.IFNA(INDEX(Spec_Master_List_tbl[CEC_RPS_ID],MATCH(Registration_Tbl[[#This Row],[Facility_Unit_ARB_ID]],Spec_Master_List_tbl[ARB_ID],0)),""))</f>
        <v/>
      </c>
      <c r="J456" s="83"/>
      <c r="K456" s="56"/>
      <c r="L456" s="57"/>
      <c r="M45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56" s="63"/>
      <c r="O456" s="59"/>
      <c r="P456" s="57"/>
      <c r="Q456" s="57"/>
      <c r="R456" s="58"/>
      <c r="S45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56" s="70"/>
      <c r="U456" s="70"/>
      <c r="V456" s="70"/>
      <c r="W456" s="56"/>
      <c r="X456" s="57"/>
      <c r="Y456" s="57"/>
      <c r="Z456" s="56"/>
      <c r="AA456" s="57"/>
      <c r="AB456" s="56"/>
      <c r="AC456" s="57"/>
    </row>
    <row r="457" spans="1:29" ht="16" thickBot="1" x14ac:dyDescent="0.4">
      <c r="A457" s="50" t="str">
        <f>IF(ISBLANK(Registration_Tbl[[#This Row],[Facility_Unit_Name]]),"",'EPE Information'!$C$9)</f>
        <v/>
      </c>
      <c r="B457" s="51"/>
      <c r="C457" s="71" t="str">
        <f>_xlfn.IFNA(INDEX(Spec_Master_List_tbl[ARB_ID],MATCH(Registration_Tbl[[#This Row],[Facility_Unit_Name]],Spec_Master_List_tbl[Specified_Import_Name],0)),"")</f>
        <v/>
      </c>
      <c r="D457" s="52" t="str">
        <f>IF(_xlfn.IFNA(INDEX(Spec_Master_List_tbl[Primary Fuel],MATCH(Registration_Tbl[[#This Row],[Facility_Unit_ARB_ID]],Spec_Master_List_tbl[ARB_ID],0)),"")=0,"",_xlfn.IFNA(INDEX(Spec_Master_List_tbl[Primary Fuel],MATCH(Registration_Tbl[[#This Row],[Facility_Unit_ARB_ID]],Spec_Master_List_tbl[ARB_ID],0)),""))</f>
        <v/>
      </c>
      <c r="E457" s="84" t="str">
        <f>IF(_xlfn.IFNA(INDEX(Spec_Master_List_tbl[Cogen],MATCH(Registration_Tbl[[#This Row],[Facility_Unit_ARB_ID]],Spec_Master_List_tbl[ARB_ID],0)),"")=0,"",_xlfn.IFNA(INDEX(Spec_Master_List_tbl[Cogen],MATCH(Registration_Tbl[[#This Row],[Facility_Unit_ARB_ID]],Spec_Master_List_tbl[ARB_ID],0)),""))</f>
        <v/>
      </c>
      <c r="F457" s="72"/>
      <c r="G457" s="52" t="str">
        <f>IF(_xlfn.IFNA(INDEX(Spec_Master_List_tbl[USEPA_GHG_ID],MATCH(Registration_Tbl[[#This Row],[Facility_Unit_ARB_ID]],Spec_Master_List_tbl[ARB_ID],0)),"")=0,"",_xlfn.IFNA(INDEX(Spec_Master_List_tbl[USEPA_GHG_ID],MATCH(Registration_Tbl[[#This Row],[Facility_Unit_ARB_ID]],Spec_Master_List_tbl[ARB_ID],0)),""))</f>
        <v/>
      </c>
      <c r="H45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57" s="52" t="str">
        <f>IF(_xlfn.IFNA(INDEX(Spec_Master_List_tbl[CEC_RPS_ID],MATCH(Registration_Tbl[[#This Row],[Facility_Unit_ARB_ID]],Spec_Master_List_tbl[ARB_ID],0)),"")=0,"",_xlfn.IFNA(INDEX(Spec_Master_List_tbl[CEC_RPS_ID],MATCH(Registration_Tbl[[#This Row],[Facility_Unit_ARB_ID]],Spec_Master_List_tbl[ARB_ID],0)),""))</f>
        <v/>
      </c>
      <c r="J457" s="83"/>
      <c r="K457" s="56"/>
      <c r="L457" s="57"/>
      <c r="M45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57" s="63"/>
      <c r="O457" s="59"/>
      <c r="P457" s="57"/>
      <c r="Q457" s="57"/>
      <c r="R457" s="58"/>
      <c r="S45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57" s="70"/>
      <c r="U457" s="70"/>
      <c r="V457" s="70"/>
      <c r="W457" s="56"/>
      <c r="X457" s="57"/>
      <c r="Y457" s="57"/>
      <c r="Z457" s="56"/>
      <c r="AA457" s="57"/>
      <c r="AB457" s="56"/>
      <c r="AC457" s="57"/>
    </row>
    <row r="458" spans="1:29" ht="16" thickBot="1" x14ac:dyDescent="0.4">
      <c r="A458" s="50" t="str">
        <f>IF(ISBLANK(Registration_Tbl[[#This Row],[Facility_Unit_Name]]),"",'EPE Information'!$C$9)</f>
        <v/>
      </c>
      <c r="B458" s="51"/>
      <c r="C458" s="71" t="str">
        <f>_xlfn.IFNA(INDEX(Spec_Master_List_tbl[ARB_ID],MATCH(Registration_Tbl[[#This Row],[Facility_Unit_Name]],Spec_Master_List_tbl[Specified_Import_Name],0)),"")</f>
        <v/>
      </c>
      <c r="D458" s="52" t="str">
        <f>IF(_xlfn.IFNA(INDEX(Spec_Master_List_tbl[Primary Fuel],MATCH(Registration_Tbl[[#This Row],[Facility_Unit_ARB_ID]],Spec_Master_List_tbl[ARB_ID],0)),"")=0,"",_xlfn.IFNA(INDEX(Spec_Master_List_tbl[Primary Fuel],MATCH(Registration_Tbl[[#This Row],[Facility_Unit_ARB_ID]],Spec_Master_List_tbl[ARB_ID],0)),""))</f>
        <v/>
      </c>
      <c r="E458" s="84" t="str">
        <f>IF(_xlfn.IFNA(INDEX(Spec_Master_List_tbl[Cogen],MATCH(Registration_Tbl[[#This Row],[Facility_Unit_ARB_ID]],Spec_Master_List_tbl[ARB_ID],0)),"")=0,"",_xlfn.IFNA(INDEX(Spec_Master_List_tbl[Cogen],MATCH(Registration_Tbl[[#This Row],[Facility_Unit_ARB_ID]],Spec_Master_List_tbl[ARB_ID],0)),""))</f>
        <v/>
      </c>
      <c r="F458" s="72"/>
      <c r="G458" s="52" t="str">
        <f>IF(_xlfn.IFNA(INDEX(Spec_Master_List_tbl[USEPA_GHG_ID],MATCH(Registration_Tbl[[#This Row],[Facility_Unit_ARB_ID]],Spec_Master_List_tbl[ARB_ID],0)),"")=0,"",_xlfn.IFNA(INDEX(Spec_Master_List_tbl[USEPA_GHG_ID],MATCH(Registration_Tbl[[#This Row],[Facility_Unit_ARB_ID]],Spec_Master_List_tbl[ARB_ID],0)),""))</f>
        <v/>
      </c>
      <c r="H45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58" s="52" t="str">
        <f>IF(_xlfn.IFNA(INDEX(Spec_Master_List_tbl[CEC_RPS_ID],MATCH(Registration_Tbl[[#This Row],[Facility_Unit_ARB_ID]],Spec_Master_List_tbl[ARB_ID],0)),"")=0,"",_xlfn.IFNA(INDEX(Spec_Master_List_tbl[CEC_RPS_ID],MATCH(Registration_Tbl[[#This Row],[Facility_Unit_ARB_ID]],Spec_Master_List_tbl[ARB_ID],0)),""))</f>
        <v/>
      </c>
      <c r="J458" s="83"/>
      <c r="K458" s="56"/>
      <c r="L458" s="57"/>
      <c r="M45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58" s="63"/>
      <c r="O458" s="59"/>
      <c r="P458" s="57"/>
      <c r="Q458" s="57"/>
      <c r="R458" s="58"/>
      <c r="S45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58" s="70"/>
      <c r="U458" s="70"/>
      <c r="V458" s="70"/>
      <c r="W458" s="56"/>
      <c r="X458" s="57"/>
      <c r="Y458" s="57"/>
      <c r="Z458" s="56"/>
      <c r="AA458" s="57"/>
      <c r="AB458" s="56"/>
      <c r="AC458" s="57"/>
    </row>
    <row r="459" spans="1:29" ht="16" thickBot="1" x14ac:dyDescent="0.4">
      <c r="A459" s="50" t="str">
        <f>IF(ISBLANK(Registration_Tbl[[#This Row],[Facility_Unit_Name]]),"",'EPE Information'!$C$9)</f>
        <v/>
      </c>
      <c r="B459" s="51"/>
      <c r="C459" s="71" t="str">
        <f>_xlfn.IFNA(INDEX(Spec_Master_List_tbl[ARB_ID],MATCH(Registration_Tbl[[#This Row],[Facility_Unit_Name]],Spec_Master_List_tbl[Specified_Import_Name],0)),"")</f>
        <v/>
      </c>
      <c r="D459" s="52" t="str">
        <f>IF(_xlfn.IFNA(INDEX(Spec_Master_List_tbl[Primary Fuel],MATCH(Registration_Tbl[[#This Row],[Facility_Unit_ARB_ID]],Spec_Master_List_tbl[ARB_ID],0)),"")=0,"",_xlfn.IFNA(INDEX(Spec_Master_List_tbl[Primary Fuel],MATCH(Registration_Tbl[[#This Row],[Facility_Unit_ARB_ID]],Spec_Master_List_tbl[ARB_ID],0)),""))</f>
        <v/>
      </c>
      <c r="E459" s="84" t="str">
        <f>IF(_xlfn.IFNA(INDEX(Spec_Master_List_tbl[Cogen],MATCH(Registration_Tbl[[#This Row],[Facility_Unit_ARB_ID]],Spec_Master_List_tbl[ARB_ID],0)),"")=0,"",_xlfn.IFNA(INDEX(Spec_Master_List_tbl[Cogen],MATCH(Registration_Tbl[[#This Row],[Facility_Unit_ARB_ID]],Spec_Master_List_tbl[ARB_ID],0)),""))</f>
        <v/>
      </c>
      <c r="F459" s="72"/>
      <c r="G459" s="52" t="str">
        <f>IF(_xlfn.IFNA(INDEX(Spec_Master_List_tbl[USEPA_GHG_ID],MATCH(Registration_Tbl[[#This Row],[Facility_Unit_ARB_ID]],Spec_Master_List_tbl[ARB_ID],0)),"")=0,"",_xlfn.IFNA(INDEX(Spec_Master_List_tbl[USEPA_GHG_ID],MATCH(Registration_Tbl[[#This Row],[Facility_Unit_ARB_ID]],Spec_Master_List_tbl[ARB_ID],0)),""))</f>
        <v/>
      </c>
      <c r="H45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59" s="52" t="str">
        <f>IF(_xlfn.IFNA(INDEX(Spec_Master_List_tbl[CEC_RPS_ID],MATCH(Registration_Tbl[[#This Row],[Facility_Unit_ARB_ID]],Spec_Master_List_tbl[ARB_ID],0)),"")=0,"",_xlfn.IFNA(INDEX(Spec_Master_List_tbl[CEC_RPS_ID],MATCH(Registration_Tbl[[#This Row],[Facility_Unit_ARB_ID]],Spec_Master_List_tbl[ARB_ID],0)),""))</f>
        <v/>
      </c>
      <c r="J459" s="83"/>
      <c r="K459" s="56"/>
      <c r="L459" s="57"/>
      <c r="M45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59" s="63"/>
      <c r="O459" s="59"/>
      <c r="P459" s="57"/>
      <c r="Q459" s="57"/>
      <c r="R459" s="58"/>
      <c r="S45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59" s="70"/>
      <c r="U459" s="70"/>
      <c r="V459" s="70"/>
      <c r="W459" s="56"/>
      <c r="X459" s="57"/>
      <c r="Y459" s="57"/>
      <c r="Z459" s="56"/>
      <c r="AA459" s="57"/>
      <c r="AB459" s="56"/>
      <c r="AC459" s="57"/>
    </row>
    <row r="460" spans="1:29" ht="16" thickBot="1" x14ac:dyDescent="0.4">
      <c r="A460" s="50" t="str">
        <f>IF(ISBLANK(Registration_Tbl[[#This Row],[Facility_Unit_Name]]),"",'EPE Information'!$C$9)</f>
        <v/>
      </c>
      <c r="B460" s="51"/>
      <c r="C460" s="71" t="str">
        <f>_xlfn.IFNA(INDEX(Spec_Master_List_tbl[ARB_ID],MATCH(Registration_Tbl[[#This Row],[Facility_Unit_Name]],Spec_Master_List_tbl[Specified_Import_Name],0)),"")</f>
        <v/>
      </c>
      <c r="D460" s="52" t="str">
        <f>IF(_xlfn.IFNA(INDEX(Spec_Master_List_tbl[Primary Fuel],MATCH(Registration_Tbl[[#This Row],[Facility_Unit_ARB_ID]],Spec_Master_List_tbl[ARB_ID],0)),"")=0,"",_xlfn.IFNA(INDEX(Spec_Master_List_tbl[Primary Fuel],MATCH(Registration_Tbl[[#This Row],[Facility_Unit_ARB_ID]],Spec_Master_List_tbl[ARB_ID],0)),""))</f>
        <v/>
      </c>
      <c r="E460" s="84" t="str">
        <f>IF(_xlfn.IFNA(INDEX(Spec_Master_List_tbl[Cogen],MATCH(Registration_Tbl[[#This Row],[Facility_Unit_ARB_ID]],Spec_Master_List_tbl[ARB_ID],0)),"")=0,"",_xlfn.IFNA(INDEX(Spec_Master_List_tbl[Cogen],MATCH(Registration_Tbl[[#This Row],[Facility_Unit_ARB_ID]],Spec_Master_List_tbl[ARB_ID],0)),""))</f>
        <v/>
      </c>
      <c r="F460" s="72"/>
      <c r="G460" s="52" t="str">
        <f>IF(_xlfn.IFNA(INDEX(Spec_Master_List_tbl[USEPA_GHG_ID],MATCH(Registration_Tbl[[#This Row],[Facility_Unit_ARB_ID]],Spec_Master_List_tbl[ARB_ID],0)),"")=0,"",_xlfn.IFNA(INDEX(Spec_Master_List_tbl[USEPA_GHG_ID],MATCH(Registration_Tbl[[#This Row],[Facility_Unit_ARB_ID]],Spec_Master_List_tbl[ARB_ID],0)),""))</f>
        <v/>
      </c>
      <c r="H46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60" s="52" t="str">
        <f>IF(_xlfn.IFNA(INDEX(Spec_Master_List_tbl[CEC_RPS_ID],MATCH(Registration_Tbl[[#This Row],[Facility_Unit_ARB_ID]],Spec_Master_List_tbl[ARB_ID],0)),"")=0,"",_xlfn.IFNA(INDEX(Spec_Master_List_tbl[CEC_RPS_ID],MATCH(Registration_Tbl[[#This Row],[Facility_Unit_ARB_ID]],Spec_Master_List_tbl[ARB_ID],0)),""))</f>
        <v/>
      </c>
      <c r="J460" s="83"/>
      <c r="K460" s="56"/>
      <c r="L460" s="57"/>
      <c r="M46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60" s="63"/>
      <c r="O460" s="59"/>
      <c r="P460" s="57"/>
      <c r="Q460" s="57"/>
      <c r="R460" s="58"/>
      <c r="S46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60" s="70"/>
      <c r="U460" s="70"/>
      <c r="V460" s="70"/>
      <c r="W460" s="56"/>
      <c r="X460" s="57"/>
      <c r="Y460" s="57"/>
      <c r="Z460" s="56"/>
      <c r="AA460" s="57"/>
      <c r="AB460" s="56"/>
      <c r="AC460" s="57"/>
    </row>
    <row r="461" spans="1:29" ht="16" thickBot="1" x14ac:dyDescent="0.4">
      <c r="A461" s="50" t="str">
        <f>IF(ISBLANK(Registration_Tbl[[#This Row],[Facility_Unit_Name]]),"",'EPE Information'!$C$9)</f>
        <v/>
      </c>
      <c r="B461" s="51"/>
      <c r="C461" s="71" t="str">
        <f>_xlfn.IFNA(INDEX(Spec_Master_List_tbl[ARB_ID],MATCH(Registration_Tbl[[#This Row],[Facility_Unit_Name]],Spec_Master_List_tbl[Specified_Import_Name],0)),"")</f>
        <v/>
      </c>
      <c r="D461" s="52" t="str">
        <f>IF(_xlfn.IFNA(INDEX(Spec_Master_List_tbl[Primary Fuel],MATCH(Registration_Tbl[[#This Row],[Facility_Unit_ARB_ID]],Spec_Master_List_tbl[ARB_ID],0)),"")=0,"",_xlfn.IFNA(INDEX(Spec_Master_List_tbl[Primary Fuel],MATCH(Registration_Tbl[[#This Row],[Facility_Unit_ARB_ID]],Spec_Master_List_tbl[ARB_ID],0)),""))</f>
        <v/>
      </c>
      <c r="E461" s="84" t="str">
        <f>IF(_xlfn.IFNA(INDEX(Spec_Master_List_tbl[Cogen],MATCH(Registration_Tbl[[#This Row],[Facility_Unit_ARB_ID]],Spec_Master_List_tbl[ARB_ID],0)),"")=0,"",_xlfn.IFNA(INDEX(Spec_Master_List_tbl[Cogen],MATCH(Registration_Tbl[[#This Row],[Facility_Unit_ARB_ID]],Spec_Master_List_tbl[ARB_ID],0)),""))</f>
        <v/>
      </c>
      <c r="F461" s="72"/>
      <c r="G461" s="52" t="str">
        <f>IF(_xlfn.IFNA(INDEX(Spec_Master_List_tbl[USEPA_GHG_ID],MATCH(Registration_Tbl[[#This Row],[Facility_Unit_ARB_ID]],Spec_Master_List_tbl[ARB_ID],0)),"")=0,"",_xlfn.IFNA(INDEX(Spec_Master_List_tbl[USEPA_GHG_ID],MATCH(Registration_Tbl[[#This Row],[Facility_Unit_ARB_ID]],Spec_Master_List_tbl[ARB_ID],0)),""))</f>
        <v/>
      </c>
      <c r="H46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61" s="52" t="str">
        <f>IF(_xlfn.IFNA(INDEX(Spec_Master_List_tbl[CEC_RPS_ID],MATCH(Registration_Tbl[[#This Row],[Facility_Unit_ARB_ID]],Spec_Master_List_tbl[ARB_ID],0)),"")=0,"",_xlfn.IFNA(INDEX(Spec_Master_List_tbl[CEC_RPS_ID],MATCH(Registration_Tbl[[#This Row],[Facility_Unit_ARB_ID]],Spec_Master_List_tbl[ARB_ID],0)),""))</f>
        <v/>
      </c>
      <c r="J461" s="83"/>
      <c r="K461" s="56"/>
      <c r="L461" s="57"/>
      <c r="M46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61" s="63"/>
      <c r="O461" s="59"/>
      <c r="P461" s="57"/>
      <c r="Q461" s="57"/>
      <c r="R461" s="58"/>
      <c r="S46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61" s="70"/>
      <c r="U461" s="70"/>
      <c r="V461" s="70"/>
      <c r="W461" s="56"/>
      <c r="X461" s="57"/>
      <c r="Y461" s="57"/>
      <c r="Z461" s="56"/>
      <c r="AA461" s="57"/>
      <c r="AB461" s="56"/>
      <c r="AC461" s="57"/>
    </row>
    <row r="462" spans="1:29" ht="16" thickBot="1" x14ac:dyDescent="0.4">
      <c r="A462" s="50" t="str">
        <f>IF(ISBLANK(Registration_Tbl[[#This Row],[Facility_Unit_Name]]),"",'EPE Information'!$C$9)</f>
        <v/>
      </c>
      <c r="B462" s="51"/>
      <c r="C462" s="71" t="str">
        <f>_xlfn.IFNA(INDEX(Spec_Master_List_tbl[ARB_ID],MATCH(Registration_Tbl[[#This Row],[Facility_Unit_Name]],Spec_Master_List_tbl[Specified_Import_Name],0)),"")</f>
        <v/>
      </c>
      <c r="D462" s="52" t="str">
        <f>IF(_xlfn.IFNA(INDEX(Spec_Master_List_tbl[Primary Fuel],MATCH(Registration_Tbl[[#This Row],[Facility_Unit_ARB_ID]],Spec_Master_List_tbl[ARB_ID],0)),"")=0,"",_xlfn.IFNA(INDEX(Spec_Master_List_tbl[Primary Fuel],MATCH(Registration_Tbl[[#This Row],[Facility_Unit_ARB_ID]],Spec_Master_List_tbl[ARB_ID],0)),""))</f>
        <v/>
      </c>
      <c r="E462" s="84" t="str">
        <f>IF(_xlfn.IFNA(INDEX(Spec_Master_List_tbl[Cogen],MATCH(Registration_Tbl[[#This Row],[Facility_Unit_ARB_ID]],Spec_Master_List_tbl[ARB_ID],0)),"")=0,"",_xlfn.IFNA(INDEX(Spec_Master_List_tbl[Cogen],MATCH(Registration_Tbl[[#This Row],[Facility_Unit_ARB_ID]],Spec_Master_List_tbl[ARB_ID],0)),""))</f>
        <v/>
      </c>
      <c r="F462" s="72"/>
      <c r="G462" s="52" t="str">
        <f>IF(_xlfn.IFNA(INDEX(Spec_Master_List_tbl[USEPA_GHG_ID],MATCH(Registration_Tbl[[#This Row],[Facility_Unit_ARB_ID]],Spec_Master_List_tbl[ARB_ID],0)),"")=0,"",_xlfn.IFNA(INDEX(Spec_Master_List_tbl[USEPA_GHG_ID],MATCH(Registration_Tbl[[#This Row],[Facility_Unit_ARB_ID]],Spec_Master_List_tbl[ARB_ID],0)),""))</f>
        <v/>
      </c>
      <c r="H46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62" s="52" t="str">
        <f>IF(_xlfn.IFNA(INDEX(Spec_Master_List_tbl[CEC_RPS_ID],MATCH(Registration_Tbl[[#This Row],[Facility_Unit_ARB_ID]],Spec_Master_List_tbl[ARB_ID],0)),"")=0,"",_xlfn.IFNA(INDEX(Spec_Master_List_tbl[CEC_RPS_ID],MATCH(Registration_Tbl[[#This Row],[Facility_Unit_ARB_ID]],Spec_Master_List_tbl[ARB_ID],0)),""))</f>
        <v/>
      </c>
      <c r="J462" s="83"/>
      <c r="K462" s="56"/>
      <c r="L462" s="57"/>
      <c r="M46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62" s="63"/>
      <c r="O462" s="59"/>
      <c r="P462" s="57"/>
      <c r="Q462" s="57"/>
      <c r="R462" s="58"/>
      <c r="S46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62" s="70"/>
      <c r="U462" s="70"/>
      <c r="V462" s="70"/>
      <c r="W462" s="56"/>
      <c r="X462" s="57"/>
      <c r="Y462" s="57"/>
      <c r="Z462" s="56"/>
      <c r="AA462" s="57"/>
      <c r="AB462" s="56"/>
      <c r="AC462" s="57"/>
    </row>
    <row r="463" spans="1:29" ht="16" thickBot="1" x14ac:dyDescent="0.4">
      <c r="A463" s="50" t="str">
        <f>IF(ISBLANK(Registration_Tbl[[#This Row],[Facility_Unit_Name]]),"",'EPE Information'!$C$9)</f>
        <v/>
      </c>
      <c r="B463" s="51"/>
      <c r="C463" s="71" t="str">
        <f>_xlfn.IFNA(INDEX(Spec_Master_List_tbl[ARB_ID],MATCH(Registration_Tbl[[#This Row],[Facility_Unit_Name]],Spec_Master_List_tbl[Specified_Import_Name],0)),"")</f>
        <v/>
      </c>
      <c r="D463" s="52" t="str">
        <f>IF(_xlfn.IFNA(INDEX(Spec_Master_List_tbl[Primary Fuel],MATCH(Registration_Tbl[[#This Row],[Facility_Unit_ARB_ID]],Spec_Master_List_tbl[ARB_ID],0)),"")=0,"",_xlfn.IFNA(INDEX(Spec_Master_List_tbl[Primary Fuel],MATCH(Registration_Tbl[[#This Row],[Facility_Unit_ARB_ID]],Spec_Master_List_tbl[ARB_ID],0)),""))</f>
        <v/>
      </c>
      <c r="E463" s="84" t="str">
        <f>IF(_xlfn.IFNA(INDEX(Spec_Master_List_tbl[Cogen],MATCH(Registration_Tbl[[#This Row],[Facility_Unit_ARB_ID]],Spec_Master_List_tbl[ARB_ID],0)),"")=0,"",_xlfn.IFNA(INDEX(Spec_Master_List_tbl[Cogen],MATCH(Registration_Tbl[[#This Row],[Facility_Unit_ARB_ID]],Spec_Master_List_tbl[ARB_ID],0)),""))</f>
        <v/>
      </c>
      <c r="F463" s="72"/>
      <c r="G463" s="52" t="str">
        <f>IF(_xlfn.IFNA(INDEX(Spec_Master_List_tbl[USEPA_GHG_ID],MATCH(Registration_Tbl[[#This Row],[Facility_Unit_ARB_ID]],Spec_Master_List_tbl[ARB_ID],0)),"")=0,"",_xlfn.IFNA(INDEX(Spec_Master_List_tbl[USEPA_GHG_ID],MATCH(Registration_Tbl[[#This Row],[Facility_Unit_ARB_ID]],Spec_Master_List_tbl[ARB_ID],0)),""))</f>
        <v/>
      </c>
      <c r="H46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63" s="52" t="str">
        <f>IF(_xlfn.IFNA(INDEX(Spec_Master_List_tbl[CEC_RPS_ID],MATCH(Registration_Tbl[[#This Row],[Facility_Unit_ARB_ID]],Spec_Master_List_tbl[ARB_ID],0)),"")=0,"",_xlfn.IFNA(INDEX(Spec_Master_List_tbl[CEC_RPS_ID],MATCH(Registration_Tbl[[#This Row],[Facility_Unit_ARB_ID]],Spec_Master_List_tbl[ARB_ID],0)),""))</f>
        <v/>
      </c>
      <c r="J463" s="83"/>
      <c r="K463" s="56"/>
      <c r="L463" s="57"/>
      <c r="M46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63" s="63"/>
      <c r="O463" s="59"/>
      <c r="P463" s="57"/>
      <c r="Q463" s="57"/>
      <c r="R463" s="58"/>
      <c r="S46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63" s="70"/>
      <c r="U463" s="70"/>
      <c r="V463" s="70"/>
      <c r="W463" s="56"/>
      <c r="X463" s="57"/>
      <c r="Y463" s="57"/>
      <c r="Z463" s="56"/>
      <c r="AA463" s="57"/>
      <c r="AB463" s="56"/>
      <c r="AC463" s="57"/>
    </row>
    <row r="464" spans="1:29" ht="16" thickBot="1" x14ac:dyDescent="0.4">
      <c r="A464" s="50" t="str">
        <f>IF(ISBLANK(Registration_Tbl[[#This Row],[Facility_Unit_Name]]),"",'EPE Information'!$C$9)</f>
        <v/>
      </c>
      <c r="B464" s="51"/>
      <c r="C464" s="71" t="str">
        <f>_xlfn.IFNA(INDEX(Spec_Master_List_tbl[ARB_ID],MATCH(Registration_Tbl[[#This Row],[Facility_Unit_Name]],Spec_Master_List_tbl[Specified_Import_Name],0)),"")</f>
        <v/>
      </c>
      <c r="D464" s="52" t="str">
        <f>IF(_xlfn.IFNA(INDEX(Spec_Master_List_tbl[Primary Fuel],MATCH(Registration_Tbl[[#This Row],[Facility_Unit_ARB_ID]],Spec_Master_List_tbl[ARB_ID],0)),"")=0,"",_xlfn.IFNA(INDEX(Spec_Master_List_tbl[Primary Fuel],MATCH(Registration_Tbl[[#This Row],[Facility_Unit_ARB_ID]],Spec_Master_List_tbl[ARB_ID],0)),""))</f>
        <v/>
      </c>
      <c r="E464" s="84" t="str">
        <f>IF(_xlfn.IFNA(INDEX(Spec_Master_List_tbl[Cogen],MATCH(Registration_Tbl[[#This Row],[Facility_Unit_ARB_ID]],Spec_Master_List_tbl[ARB_ID],0)),"")=0,"",_xlfn.IFNA(INDEX(Spec_Master_List_tbl[Cogen],MATCH(Registration_Tbl[[#This Row],[Facility_Unit_ARB_ID]],Spec_Master_List_tbl[ARB_ID],0)),""))</f>
        <v/>
      </c>
      <c r="F464" s="72"/>
      <c r="G464" s="52" t="str">
        <f>IF(_xlfn.IFNA(INDEX(Spec_Master_List_tbl[USEPA_GHG_ID],MATCH(Registration_Tbl[[#This Row],[Facility_Unit_ARB_ID]],Spec_Master_List_tbl[ARB_ID],0)),"")=0,"",_xlfn.IFNA(INDEX(Spec_Master_List_tbl[USEPA_GHG_ID],MATCH(Registration_Tbl[[#This Row],[Facility_Unit_ARB_ID]],Spec_Master_List_tbl[ARB_ID],0)),""))</f>
        <v/>
      </c>
      <c r="H46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64" s="52" t="str">
        <f>IF(_xlfn.IFNA(INDEX(Spec_Master_List_tbl[CEC_RPS_ID],MATCH(Registration_Tbl[[#This Row],[Facility_Unit_ARB_ID]],Spec_Master_List_tbl[ARB_ID],0)),"")=0,"",_xlfn.IFNA(INDEX(Spec_Master_List_tbl[CEC_RPS_ID],MATCH(Registration_Tbl[[#This Row],[Facility_Unit_ARB_ID]],Spec_Master_List_tbl[ARB_ID],0)),""))</f>
        <v/>
      </c>
      <c r="J464" s="83"/>
      <c r="K464" s="56"/>
      <c r="L464" s="57"/>
      <c r="M46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64" s="63"/>
      <c r="O464" s="59"/>
      <c r="P464" s="57"/>
      <c r="Q464" s="57"/>
      <c r="R464" s="58"/>
      <c r="S46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64" s="70"/>
      <c r="U464" s="70"/>
      <c r="V464" s="70"/>
      <c r="W464" s="56"/>
      <c r="X464" s="57"/>
      <c r="Y464" s="57"/>
      <c r="Z464" s="56"/>
      <c r="AA464" s="57"/>
      <c r="AB464" s="56"/>
      <c r="AC464" s="57"/>
    </row>
    <row r="465" spans="1:29" ht="16" thickBot="1" x14ac:dyDescent="0.4">
      <c r="A465" s="50" t="str">
        <f>IF(ISBLANK(Registration_Tbl[[#This Row],[Facility_Unit_Name]]),"",'EPE Information'!$C$9)</f>
        <v/>
      </c>
      <c r="B465" s="51"/>
      <c r="C465" s="71" t="str">
        <f>_xlfn.IFNA(INDEX(Spec_Master_List_tbl[ARB_ID],MATCH(Registration_Tbl[[#This Row],[Facility_Unit_Name]],Spec_Master_List_tbl[Specified_Import_Name],0)),"")</f>
        <v/>
      </c>
      <c r="D465" s="52" t="str">
        <f>IF(_xlfn.IFNA(INDEX(Spec_Master_List_tbl[Primary Fuel],MATCH(Registration_Tbl[[#This Row],[Facility_Unit_ARB_ID]],Spec_Master_List_tbl[ARB_ID],0)),"")=0,"",_xlfn.IFNA(INDEX(Spec_Master_List_tbl[Primary Fuel],MATCH(Registration_Tbl[[#This Row],[Facility_Unit_ARB_ID]],Spec_Master_List_tbl[ARB_ID],0)),""))</f>
        <v/>
      </c>
      <c r="E465" s="84" t="str">
        <f>IF(_xlfn.IFNA(INDEX(Spec_Master_List_tbl[Cogen],MATCH(Registration_Tbl[[#This Row],[Facility_Unit_ARB_ID]],Spec_Master_List_tbl[ARB_ID],0)),"")=0,"",_xlfn.IFNA(INDEX(Spec_Master_List_tbl[Cogen],MATCH(Registration_Tbl[[#This Row],[Facility_Unit_ARB_ID]],Spec_Master_List_tbl[ARB_ID],0)),""))</f>
        <v/>
      </c>
      <c r="F465" s="72"/>
      <c r="G465" s="52" t="str">
        <f>IF(_xlfn.IFNA(INDEX(Spec_Master_List_tbl[USEPA_GHG_ID],MATCH(Registration_Tbl[[#This Row],[Facility_Unit_ARB_ID]],Spec_Master_List_tbl[ARB_ID],0)),"")=0,"",_xlfn.IFNA(INDEX(Spec_Master_List_tbl[USEPA_GHG_ID],MATCH(Registration_Tbl[[#This Row],[Facility_Unit_ARB_ID]],Spec_Master_List_tbl[ARB_ID],0)),""))</f>
        <v/>
      </c>
      <c r="H46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65" s="52" t="str">
        <f>IF(_xlfn.IFNA(INDEX(Spec_Master_List_tbl[CEC_RPS_ID],MATCH(Registration_Tbl[[#This Row],[Facility_Unit_ARB_ID]],Spec_Master_List_tbl[ARB_ID],0)),"")=0,"",_xlfn.IFNA(INDEX(Spec_Master_List_tbl[CEC_RPS_ID],MATCH(Registration_Tbl[[#This Row],[Facility_Unit_ARB_ID]],Spec_Master_List_tbl[ARB_ID],0)),""))</f>
        <v/>
      </c>
      <c r="J465" s="83"/>
      <c r="K465" s="56"/>
      <c r="L465" s="57"/>
      <c r="M46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65" s="63"/>
      <c r="O465" s="59"/>
      <c r="P465" s="57"/>
      <c r="Q465" s="57"/>
      <c r="R465" s="58"/>
      <c r="S46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65" s="70"/>
      <c r="U465" s="70"/>
      <c r="V465" s="70"/>
      <c r="W465" s="56"/>
      <c r="X465" s="57"/>
      <c r="Y465" s="57"/>
      <c r="Z465" s="56"/>
      <c r="AA465" s="57"/>
      <c r="AB465" s="56"/>
      <c r="AC465" s="57"/>
    </row>
    <row r="466" spans="1:29" ht="16" thickBot="1" x14ac:dyDescent="0.4">
      <c r="A466" s="50" t="str">
        <f>IF(ISBLANK(Registration_Tbl[[#This Row],[Facility_Unit_Name]]),"",'EPE Information'!$C$9)</f>
        <v/>
      </c>
      <c r="B466" s="51"/>
      <c r="C466" s="71" t="str">
        <f>_xlfn.IFNA(INDEX(Spec_Master_List_tbl[ARB_ID],MATCH(Registration_Tbl[[#This Row],[Facility_Unit_Name]],Spec_Master_List_tbl[Specified_Import_Name],0)),"")</f>
        <v/>
      </c>
      <c r="D466" s="52" t="str">
        <f>IF(_xlfn.IFNA(INDEX(Spec_Master_List_tbl[Primary Fuel],MATCH(Registration_Tbl[[#This Row],[Facility_Unit_ARB_ID]],Spec_Master_List_tbl[ARB_ID],0)),"")=0,"",_xlfn.IFNA(INDEX(Spec_Master_List_tbl[Primary Fuel],MATCH(Registration_Tbl[[#This Row],[Facility_Unit_ARB_ID]],Spec_Master_List_tbl[ARB_ID],0)),""))</f>
        <v/>
      </c>
      <c r="E466" s="84" t="str">
        <f>IF(_xlfn.IFNA(INDEX(Spec_Master_List_tbl[Cogen],MATCH(Registration_Tbl[[#This Row],[Facility_Unit_ARB_ID]],Spec_Master_List_tbl[ARB_ID],0)),"")=0,"",_xlfn.IFNA(INDEX(Spec_Master_List_tbl[Cogen],MATCH(Registration_Tbl[[#This Row],[Facility_Unit_ARB_ID]],Spec_Master_List_tbl[ARB_ID],0)),""))</f>
        <v/>
      </c>
      <c r="F466" s="72"/>
      <c r="G466" s="52" t="str">
        <f>IF(_xlfn.IFNA(INDEX(Spec_Master_List_tbl[USEPA_GHG_ID],MATCH(Registration_Tbl[[#This Row],[Facility_Unit_ARB_ID]],Spec_Master_List_tbl[ARB_ID],0)),"")=0,"",_xlfn.IFNA(INDEX(Spec_Master_List_tbl[USEPA_GHG_ID],MATCH(Registration_Tbl[[#This Row],[Facility_Unit_ARB_ID]],Spec_Master_List_tbl[ARB_ID],0)),""))</f>
        <v/>
      </c>
      <c r="H46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66" s="52" t="str">
        <f>IF(_xlfn.IFNA(INDEX(Spec_Master_List_tbl[CEC_RPS_ID],MATCH(Registration_Tbl[[#This Row],[Facility_Unit_ARB_ID]],Spec_Master_List_tbl[ARB_ID],0)),"")=0,"",_xlfn.IFNA(INDEX(Spec_Master_List_tbl[CEC_RPS_ID],MATCH(Registration_Tbl[[#This Row],[Facility_Unit_ARB_ID]],Spec_Master_List_tbl[ARB_ID],0)),""))</f>
        <v/>
      </c>
      <c r="J466" s="83"/>
      <c r="K466" s="56"/>
      <c r="L466" s="57"/>
      <c r="M46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66" s="63"/>
      <c r="O466" s="59"/>
      <c r="P466" s="57"/>
      <c r="Q466" s="57"/>
      <c r="R466" s="58"/>
      <c r="S46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66" s="70"/>
      <c r="U466" s="70"/>
      <c r="V466" s="70"/>
      <c r="W466" s="56"/>
      <c r="X466" s="57"/>
      <c r="Y466" s="57"/>
      <c r="Z466" s="56"/>
      <c r="AA466" s="57"/>
      <c r="AB466" s="56"/>
      <c r="AC466" s="57"/>
    </row>
    <row r="467" spans="1:29" ht="16" thickBot="1" x14ac:dyDescent="0.4">
      <c r="A467" s="50" t="str">
        <f>IF(ISBLANK(Registration_Tbl[[#This Row],[Facility_Unit_Name]]),"",'EPE Information'!$C$9)</f>
        <v/>
      </c>
      <c r="B467" s="51"/>
      <c r="C467" s="71" t="str">
        <f>_xlfn.IFNA(INDEX(Spec_Master_List_tbl[ARB_ID],MATCH(Registration_Tbl[[#This Row],[Facility_Unit_Name]],Spec_Master_List_tbl[Specified_Import_Name],0)),"")</f>
        <v/>
      </c>
      <c r="D467" s="52" t="str">
        <f>IF(_xlfn.IFNA(INDEX(Spec_Master_List_tbl[Primary Fuel],MATCH(Registration_Tbl[[#This Row],[Facility_Unit_ARB_ID]],Spec_Master_List_tbl[ARB_ID],0)),"")=0,"",_xlfn.IFNA(INDEX(Spec_Master_List_tbl[Primary Fuel],MATCH(Registration_Tbl[[#This Row],[Facility_Unit_ARB_ID]],Spec_Master_List_tbl[ARB_ID],0)),""))</f>
        <v/>
      </c>
      <c r="E467" s="84" t="str">
        <f>IF(_xlfn.IFNA(INDEX(Spec_Master_List_tbl[Cogen],MATCH(Registration_Tbl[[#This Row],[Facility_Unit_ARB_ID]],Spec_Master_List_tbl[ARB_ID],0)),"")=0,"",_xlfn.IFNA(INDEX(Spec_Master_List_tbl[Cogen],MATCH(Registration_Tbl[[#This Row],[Facility_Unit_ARB_ID]],Spec_Master_List_tbl[ARB_ID],0)),""))</f>
        <v/>
      </c>
      <c r="F467" s="72"/>
      <c r="G467" s="52" t="str">
        <f>IF(_xlfn.IFNA(INDEX(Spec_Master_List_tbl[USEPA_GHG_ID],MATCH(Registration_Tbl[[#This Row],[Facility_Unit_ARB_ID]],Spec_Master_List_tbl[ARB_ID],0)),"")=0,"",_xlfn.IFNA(INDEX(Spec_Master_List_tbl[USEPA_GHG_ID],MATCH(Registration_Tbl[[#This Row],[Facility_Unit_ARB_ID]],Spec_Master_List_tbl[ARB_ID],0)),""))</f>
        <v/>
      </c>
      <c r="H46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67" s="52" t="str">
        <f>IF(_xlfn.IFNA(INDEX(Spec_Master_List_tbl[CEC_RPS_ID],MATCH(Registration_Tbl[[#This Row],[Facility_Unit_ARB_ID]],Spec_Master_List_tbl[ARB_ID],0)),"")=0,"",_xlfn.IFNA(INDEX(Spec_Master_List_tbl[CEC_RPS_ID],MATCH(Registration_Tbl[[#This Row],[Facility_Unit_ARB_ID]],Spec_Master_List_tbl[ARB_ID],0)),""))</f>
        <v/>
      </c>
      <c r="J467" s="83"/>
      <c r="K467" s="56"/>
      <c r="L467" s="57"/>
      <c r="M46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67" s="63"/>
      <c r="O467" s="59"/>
      <c r="P467" s="57"/>
      <c r="Q467" s="57"/>
      <c r="R467" s="58"/>
      <c r="S46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67" s="70"/>
      <c r="U467" s="70"/>
      <c r="V467" s="70"/>
      <c r="W467" s="56"/>
      <c r="X467" s="57"/>
      <c r="Y467" s="57"/>
      <c r="Z467" s="56"/>
      <c r="AA467" s="57"/>
      <c r="AB467" s="56"/>
      <c r="AC467" s="57"/>
    </row>
    <row r="468" spans="1:29" ht="16" thickBot="1" x14ac:dyDescent="0.4">
      <c r="A468" s="50" t="str">
        <f>IF(ISBLANK(Registration_Tbl[[#This Row],[Facility_Unit_Name]]),"",'EPE Information'!$C$9)</f>
        <v/>
      </c>
      <c r="B468" s="51"/>
      <c r="C468" s="71" t="str">
        <f>_xlfn.IFNA(INDEX(Spec_Master_List_tbl[ARB_ID],MATCH(Registration_Tbl[[#This Row],[Facility_Unit_Name]],Spec_Master_List_tbl[Specified_Import_Name],0)),"")</f>
        <v/>
      </c>
      <c r="D468" s="52" t="str">
        <f>IF(_xlfn.IFNA(INDEX(Spec_Master_List_tbl[Primary Fuel],MATCH(Registration_Tbl[[#This Row],[Facility_Unit_ARB_ID]],Spec_Master_List_tbl[ARB_ID],0)),"")=0,"",_xlfn.IFNA(INDEX(Spec_Master_List_tbl[Primary Fuel],MATCH(Registration_Tbl[[#This Row],[Facility_Unit_ARB_ID]],Spec_Master_List_tbl[ARB_ID],0)),""))</f>
        <v/>
      </c>
      <c r="E468" s="84" t="str">
        <f>IF(_xlfn.IFNA(INDEX(Spec_Master_List_tbl[Cogen],MATCH(Registration_Tbl[[#This Row],[Facility_Unit_ARB_ID]],Spec_Master_List_tbl[ARB_ID],0)),"")=0,"",_xlfn.IFNA(INDEX(Spec_Master_List_tbl[Cogen],MATCH(Registration_Tbl[[#This Row],[Facility_Unit_ARB_ID]],Spec_Master_List_tbl[ARB_ID],0)),""))</f>
        <v/>
      </c>
      <c r="F468" s="72"/>
      <c r="G468" s="52" t="str">
        <f>IF(_xlfn.IFNA(INDEX(Spec_Master_List_tbl[USEPA_GHG_ID],MATCH(Registration_Tbl[[#This Row],[Facility_Unit_ARB_ID]],Spec_Master_List_tbl[ARB_ID],0)),"")=0,"",_xlfn.IFNA(INDEX(Spec_Master_List_tbl[USEPA_GHG_ID],MATCH(Registration_Tbl[[#This Row],[Facility_Unit_ARB_ID]],Spec_Master_List_tbl[ARB_ID],0)),""))</f>
        <v/>
      </c>
      <c r="H46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68" s="52" t="str">
        <f>IF(_xlfn.IFNA(INDEX(Spec_Master_List_tbl[CEC_RPS_ID],MATCH(Registration_Tbl[[#This Row],[Facility_Unit_ARB_ID]],Spec_Master_List_tbl[ARB_ID],0)),"")=0,"",_xlfn.IFNA(INDEX(Spec_Master_List_tbl[CEC_RPS_ID],MATCH(Registration_Tbl[[#This Row],[Facility_Unit_ARB_ID]],Spec_Master_List_tbl[ARB_ID],0)),""))</f>
        <v/>
      </c>
      <c r="J468" s="83"/>
      <c r="K468" s="56"/>
      <c r="L468" s="57"/>
      <c r="M46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68" s="63"/>
      <c r="O468" s="59"/>
      <c r="P468" s="57"/>
      <c r="Q468" s="57"/>
      <c r="R468" s="58"/>
      <c r="S46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68" s="70"/>
      <c r="U468" s="70"/>
      <c r="V468" s="70"/>
      <c r="W468" s="56"/>
      <c r="X468" s="57"/>
      <c r="Y468" s="57"/>
      <c r="Z468" s="56"/>
      <c r="AA468" s="57"/>
      <c r="AB468" s="56"/>
      <c r="AC468" s="57"/>
    </row>
    <row r="469" spans="1:29" ht="16" thickBot="1" x14ac:dyDescent="0.4">
      <c r="A469" s="50" t="str">
        <f>IF(ISBLANK(Registration_Tbl[[#This Row],[Facility_Unit_Name]]),"",'EPE Information'!$C$9)</f>
        <v/>
      </c>
      <c r="B469" s="51"/>
      <c r="C469" s="71" t="str">
        <f>_xlfn.IFNA(INDEX(Spec_Master_List_tbl[ARB_ID],MATCH(Registration_Tbl[[#This Row],[Facility_Unit_Name]],Spec_Master_List_tbl[Specified_Import_Name],0)),"")</f>
        <v/>
      </c>
      <c r="D469" s="52" t="str">
        <f>IF(_xlfn.IFNA(INDEX(Spec_Master_List_tbl[Primary Fuel],MATCH(Registration_Tbl[[#This Row],[Facility_Unit_ARB_ID]],Spec_Master_List_tbl[ARB_ID],0)),"")=0,"",_xlfn.IFNA(INDEX(Spec_Master_List_tbl[Primary Fuel],MATCH(Registration_Tbl[[#This Row],[Facility_Unit_ARB_ID]],Spec_Master_List_tbl[ARB_ID],0)),""))</f>
        <v/>
      </c>
      <c r="E469" s="84" t="str">
        <f>IF(_xlfn.IFNA(INDEX(Spec_Master_List_tbl[Cogen],MATCH(Registration_Tbl[[#This Row],[Facility_Unit_ARB_ID]],Spec_Master_List_tbl[ARB_ID],0)),"")=0,"",_xlfn.IFNA(INDEX(Spec_Master_List_tbl[Cogen],MATCH(Registration_Tbl[[#This Row],[Facility_Unit_ARB_ID]],Spec_Master_List_tbl[ARB_ID],0)),""))</f>
        <v/>
      </c>
      <c r="F469" s="72"/>
      <c r="G469" s="52" t="str">
        <f>IF(_xlfn.IFNA(INDEX(Spec_Master_List_tbl[USEPA_GHG_ID],MATCH(Registration_Tbl[[#This Row],[Facility_Unit_ARB_ID]],Spec_Master_List_tbl[ARB_ID],0)),"")=0,"",_xlfn.IFNA(INDEX(Spec_Master_List_tbl[USEPA_GHG_ID],MATCH(Registration_Tbl[[#This Row],[Facility_Unit_ARB_ID]],Spec_Master_List_tbl[ARB_ID],0)),""))</f>
        <v/>
      </c>
      <c r="H46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69" s="52" t="str">
        <f>IF(_xlfn.IFNA(INDEX(Spec_Master_List_tbl[CEC_RPS_ID],MATCH(Registration_Tbl[[#This Row],[Facility_Unit_ARB_ID]],Spec_Master_List_tbl[ARB_ID],0)),"")=0,"",_xlfn.IFNA(INDEX(Spec_Master_List_tbl[CEC_RPS_ID],MATCH(Registration_Tbl[[#This Row],[Facility_Unit_ARB_ID]],Spec_Master_List_tbl[ARB_ID],0)),""))</f>
        <v/>
      </c>
      <c r="J469" s="83"/>
      <c r="K469" s="56"/>
      <c r="L469" s="57"/>
      <c r="M46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69" s="63"/>
      <c r="O469" s="59"/>
      <c r="P469" s="57"/>
      <c r="Q469" s="57"/>
      <c r="R469" s="58"/>
      <c r="S46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69" s="70"/>
      <c r="U469" s="70"/>
      <c r="V469" s="70"/>
      <c r="W469" s="56"/>
      <c r="X469" s="57"/>
      <c r="Y469" s="57"/>
      <c r="Z469" s="56"/>
      <c r="AA469" s="57"/>
      <c r="AB469" s="56"/>
      <c r="AC469" s="57"/>
    </row>
    <row r="470" spans="1:29" ht="16" thickBot="1" x14ac:dyDescent="0.4">
      <c r="A470" s="50" t="str">
        <f>IF(ISBLANK(Registration_Tbl[[#This Row],[Facility_Unit_Name]]),"",'EPE Information'!$C$9)</f>
        <v/>
      </c>
      <c r="B470" s="51"/>
      <c r="C470" s="71" t="str">
        <f>_xlfn.IFNA(INDEX(Spec_Master_List_tbl[ARB_ID],MATCH(Registration_Tbl[[#This Row],[Facility_Unit_Name]],Spec_Master_List_tbl[Specified_Import_Name],0)),"")</f>
        <v/>
      </c>
      <c r="D470" s="52" t="str">
        <f>IF(_xlfn.IFNA(INDEX(Spec_Master_List_tbl[Primary Fuel],MATCH(Registration_Tbl[[#This Row],[Facility_Unit_ARB_ID]],Spec_Master_List_tbl[ARB_ID],0)),"")=0,"",_xlfn.IFNA(INDEX(Spec_Master_List_tbl[Primary Fuel],MATCH(Registration_Tbl[[#This Row],[Facility_Unit_ARB_ID]],Spec_Master_List_tbl[ARB_ID],0)),""))</f>
        <v/>
      </c>
      <c r="E470" s="84" t="str">
        <f>IF(_xlfn.IFNA(INDEX(Spec_Master_List_tbl[Cogen],MATCH(Registration_Tbl[[#This Row],[Facility_Unit_ARB_ID]],Spec_Master_List_tbl[ARB_ID],0)),"")=0,"",_xlfn.IFNA(INDEX(Spec_Master_List_tbl[Cogen],MATCH(Registration_Tbl[[#This Row],[Facility_Unit_ARB_ID]],Spec_Master_List_tbl[ARB_ID],0)),""))</f>
        <v/>
      </c>
      <c r="F470" s="72"/>
      <c r="G470" s="52" t="str">
        <f>IF(_xlfn.IFNA(INDEX(Spec_Master_List_tbl[USEPA_GHG_ID],MATCH(Registration_Tbl[[#This Row],[Facility_Unit_ARB_ID]],Spec_Master_List_tbl[ARB_ID],0)),"")=0,"",_xlfn.IFNA(INDEX(Spec_Master_List_tbl[USEPA_GHG_ID],MATCH(Registration_Tbl[[#This Row],[Facility_Unit_ARB_ID]],Spec_Master_List_tbl[ARB_ID],0)),""))</f>
        <v/>
      </c>
      <c r="H47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70" s="52" t="str">
        <f>IF(_xlfn.IFNA(INDEX(Spec_Master_List_tbl[CEC_RPS_ID],MATCH(Registration_Tbl[[#This Row],[Facility_Unit_ARB_ID]],Spec_Master_List_tbl[ARB_ID],0)),"")=0,"",_xlfn.IFNA(INDEX(Spec_Master_List_tbl[CEC_RPS_ID],MATCH(Registration_Tbl[[#This Row],[Facility_Unit_ARB_ID]],Spec_Master_List_tbl[ARB_ID],0)),""))</f>
        <v/>
      </c>
      <c r="J470" s="83"/>
      <c r="K470" s="56"/>
      <c r="L470" s="57"/>
      <c r="M47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70" s="63"/>
      <c r="O470" s="59"/>
      <c r="P470" s="57"/>
      <c r="Q470" s="57"/>
      <c r="R470" s="58"/>
      <c r="S47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70" s="70"/>
      <c r="U470" s="70"/>
      <c r="V470" s="70"/>
      <c r="W470" s="56"/>
      <c r="X470" s="57"/>
      <c r="Y470" s="57"/>
      <c r="Z470" s="56"/>
      <c r="AA470" s="57"/>
      <c r="AB470" s="56"/>
      <c r="AC470" s="57"/>
    </row>
    <row r="471" spans="1:29" ht="16" thickBot="1" x14ac:dyDescent="0.4">
      <c r="A471" s="50" t="str">
        <f>IF(ISBLANK(Registration_Tbl[[#This Row],[Facility_Unit_Name]]),"",'EPE Information'!$C$9)</f>
        <v/>
      </c>
      <c r="B471" s="51"/>
      <c r="C471" s="71" t="str">
        <f>_xlfn.IFNA(INDEX(Spec_Master_List_tbl[ARB_ID],MATCH(Registration_Tbl[[#This Row],[Facility_Unit_Name]],Spec_Master_List_tbl[Specified_Import_Name],0)),"")</f>
        <v/>
      </c>
      <c r="D471" s="52" t="str">
        <f>IF(_xlfn.IFNA(INDEX(Spec_Master_List_tbl[Primary Fuel],MATCH(Registration_Tbl[[#This Row],[Facility_Unit_ARB_ID]],Spec_Master_List_tbl[ARB_ID],0)),"")=0,"",_xlfn.IFNA(INDEX(Spec_Master_List_tbl[Primary Fuel],MATCH(Registration_Tbl[[#This Row],[Facility_Unit_ARB_ID]],Spec_Master_List_tbl[ARB_ID],0)),""))</f>
        <v/>
      </c>
      <c r="E471" s="84" t="str">
        <f>IF(_xlfn.IFNA(INDEX(Spec_Master_List_tbl[Cogen],MATCH(Registration_Tbl[[#This Row],[Facility_Unit_ARB_ID]],Spec_Master_List_tbl[ARB_ID],0)),"")=0,"",_xlfn.IFNA(INDEX(Spec_Master_List_tbl[Cogen],MATCH(Registration_Tbl[[#This Row],[Facility_Unit_ARB_ID]],Spec_Master_List_tbl[ARB_ID],0)),""))</f>
        <v/>
      </c>
      <c r="F471" s="72"/>
      <c r="G471" s="52" t="str">
        <f>IF(_xlfn.IFNA(INDEX(Spec_Master_List_tbl[USEPA_GHG_ID],MATCH(Registration_Tbl[[#This Row],[Facility_Unit_ARB_ID]],Spec_Master_List_tbl[ARB_ID],0)),"")=0,"",_xlfn.IFNA(INDEX(Spec_Master_List_tbl[USEPA_GHG_ID],MATCH(Registration_Tbl[[#This Row],[Facility_Unit_ARB_ID]],Spec_Master_List_tbl[ARB_ID],0)),""))</f>
        <v/>
      </c>
      <c r="H47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71" s="52" t="str">
        <f>IF(_xlfn.IFNA(INDEX(Spec_Master_List_tbl[CEC_RPS_ID],MATCH(Registration_Tbl[[#This Row],[Facility_Unit_ARB_ID]],Spec_Master_List_tbl[ARB_ID],0)),"")=0,"",_xlfn.IFNA(INDEX(Spec_Master_List_tbl[CEC_RPS_ID],MATCH(Registration_Tbl[[#This Row],[Facility_Unit_ARB_ID]],Spec_Master_List_tbl[ARB_ID],0)),""))</f>
        <v/>
      </c>
      <c r="J471" s="83"/>
      <c r="K471" s="56"/>
      <c r="L471" s="57"/>
      <c r="M47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71" s="63"/>
      <c r="O471" s="59"/>
      <c r="P471" s="57"/>
      <c r="Q471" s="57"/>
      <c r="R471" s="58"/>
      <c r="S47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71" s="70"/>
      <c r="U471" s="70"/>
      <c r="V471" s="70"/>
      <c r="W471" s="56"/>
      <c r="X471" s="57"/>
      <c r="Y471" s="57"/>
      <c r="Z471" s="56"/>
      <c r="AA471" s="57"/>
      <c r="AB471" s="56"/>
      <c r="AC471" s="57"/>
    </row>
    <row r="472" spans="1:29" ht="16" thickBot="1" x14ac:dyDescent="0.4">
      <c r="A472" s="50" t="str">
        <f>IF(ISBLANK(Registration_Tbl[[#This Row],[Facility_Unit_Name]]),"",'EPE Information'!$C$9)</f>
        <v/>
      </c>
      <c r="B472" s="51"/>
      <c r="C472" s="71" t="str">
        <f>_xlfn.IFNA(INDEX(Spec_Master_List_tbl[ARB_ID],MATCH(Registration_Tbl[[#This Row],[Facility_Unit_Name]],Spec_Master_List_tbl[Specified_Import_Name],0)),"")</f>
        <v/>
      </c>
      <c r="D472" s="52" t="str">
        <f>IF(_xlfn.IFNA(INDEX(Spec_Master_List_tbl[Primary Fuel],MATCH(Registration_Tbl[[#This Row],[Facility_Unit_ARB_ID]],Spec_Master_List_tbl[ARB_ID],0)),"")=0,"",_xlfn.IFNA(INDEX(Spec_Master_List_tbl[Primary Fuel],MATCH(Registration_Tbl[[#This Row],[Facility_Unit_ARB_ID]],Spec_Master_List_tbl[ARB_ID],0)),""))</f>
        <v/>
      </c>
      <c r="E472" s="84" t="str">
        <f>IF(_xlfn.IFNA(INDEX(Spec_Master_List_tbl[Cogen],MATCH(Registration_Tbl[[#This Row],[Facility_Unit_ARB_ID]],Spec_Master_List_tbl[ARB_ID],0)),"")=0,"",_xlfn.IFNA(INDEX(Spec_Master_List_tbl[Cogen],MATCH(Registration_Tbl[[#This Row],[Facility_Unit_ARB_ID]],Spec_Master_List_tbl[ARB_ID],0)),""))</f>
        <v/>
      </c>
      <c r="F472" s="72"/>
      <c r="G472" s="52" t="str">
        <f>IF(_xlfn.IFNA(INDEX(Spec_Master_List_tbl[USEPA_GHG_ID],MATCH(Registration_Tbl[[#This Row],[Facility_Unit_ARB_ID]],Spec_Master_List_tbl[ARB_ID],0)),"")=0,"",_xlfn.IFNA(INDEX(Spec_Master_List_tbl[USEPA_GHG_ID],MATCH(Registration_Tbl[[#This Row],[Facility_Unit_ARB_ID]],Spec_Master_List_tbl[ARB_ID],0)),""))</f>
        <v/>
      </c>
      <c r="H47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72" s="52" t="str">
        <f>IF(_xlfn.IFNA(INDEX(Spec_Master_List_tbl[CEC_RPS_ID],MATCH(Registration_Tbl[[#This Row],[Facility_Unit_ARB_ID]],Spec_Master_List_tbl[ARB_ID],0)),"")=0,"",_xlfn.IFNA(INDEX(Spec_Master_List_tbl[CEC_RPS_ID],MATCH(Registration_Tbl[[#This Row],[Facility_Unit_ARB_ID]],Spec_Master_List_tbl[ARB_ID],0)),""))</f>
        <v/>
      </c>
      <c r="J472" s="83"/>
      <c r="K472" s="56"/>
      <c r="L472" s="57"/>
      <c r="M47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72" s="63"/>
      <c r="O472" s="59"/>
      <c r="P472" s="57"/>
      <c r="Q472" s="57"/>
      <c r="R472" s="58"/>
      <c r="S47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72" s="70"/>
      <c r="U472" s="70"/>
      <c r="V472" s="70"/>
      <c r="W472" s="56"/>
      <c r="X472" s="57"/>
      <c r="Y472" s="57"/>
      <c r="Z472" s="56"/>
      <c r="AA472" s="57"/>
      <c r="AB472" s="56"/>
      <c r="AC472" s="57"/>
    </row>
    <row r="473" spans="1:29" ht="16" thickBot="1" x14ac:dyDescent="0.4">
      <c r="A473" s="50" t="str">
        <f>IF(ISBLANK(Registration_Tbl[[#This Row],[Facility_Unit_Name]]),"",'EPE Information'!$C$9)</f>
        <v/>
      </c>
      <c r="B473" s="51"/>
      <c r="C473" s="71" t="str">
        <f>_xlfn.IFNA(INDEX(Spec_Master_List_tbl[ARB_ID],MATCH(Registration_Tbl[[#This Row],[Facility_Unit_Name]],Spec_Master_List_tbl[Specified_Import_Name],0)),"")</f>
        <v/>
      </c>
      <c r="D473" s="52" t="str">
        <f>IF(_xlfn.IFNA(INDEX(Spec_Master_List_tbl[Primary Fuel],MATCH(Registration_Tbl[[#This Row],[Facility_Unit_ARB_ID]],Spec_Master_List_tbl[ARB_ID],0)),"")=0,"",_xlfn.IFNA(INDEX(Spec_Master_List_tbl[Primary Fuel],MATCH(Registration_Tbl[[#This Row],[Facility_Unit_ARB_ID]],Spec_Master_List_tbl[ARB_ID],0)),""))</f>
        <v/>
      </c>
      <c r="E473" s="84" t="str">
        <f>IF(_xlfn.IFNA(INDEX(Spec_Master_List_tbl[Cogen],MATCH(Registration_Tbl[[#This Row],[Facility_Unit_ARB_ID]],Spec_Master_List_tbl[ARB_ID],0)),"")=0,"",_xlfn.IFNA(INDEX(Spec_Master_List_tbl[Cogen],MATCH(Registration_Tbl[[#This Row],[Facility_Unit_ARB_ID]],Spec_Master_List_tbl[ARB_ID],0)),""))</f>
        <v/>
      </c>
      <c r="F473" s="72"/>
      <c r="G473" s="52" t="str">
        <f>IF(_xlfn.IFNA(INDEX(Spec_Master_List_tbl[USEPA_GHG_ID],MATCH(Registration_Tbl[[#This Row],[Facility_Unit_ARB_ID]],Spec_Master_List_tbl[ARB_ID],0)),"")=0,"",_xlfn.IFNA(INDEX(Spec_Master_List_tbl[USEPA_GHG_ID],MATCH(Registration_Tbl[[#This Row],[Facility_Unit_ARB_ID]],Spec_Master_List_tbl[ARB_ID],0)),""))</f>
        <v/>
      </c>
      <c r="H47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73" s="52" t="str">
        <f>IF(_xlfn.IFNA(INDEX(Spec_Master_List_tbl[CEC_RPS_ID],MATCH(Registration_Tbl[[#This Row],[Facility_Unit_ARB_ID]],Spec_Master_List_tbl[ARB_ID],0)),"")=0,"",_xlfn.IFNA(INDEX(Spec_Master_List_tbl[CEC_RPS_ID],MATCH(Registration_Tbl[[#This Row],[Facility_Unit_ARB_ID]],Spec_Master_List_tbl[ARB_ID],0)),""))</f>
        <v/>
      </c>
      <c r="J473" s="83"/>
      <c r="K473" s="56"/>
      <c r="L473" s="57"/>
      <c r="M47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73" s="63"/>
      <c r="O473" s="59"/>
      <c r="P473" s="57"/>
      <c r="Q473" s="57"/>
      <c r="R473" s="58"/>
      <c r="S47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73" s="70"/>
      <c r="U473" s="70"/>
      <c r="V473" s="70"/>
      <c r="W473" s="56"/>
      <c r="X473" s="57"/>
      <c r="Y473" s="57"/>
      <c r="Z473" s="56"/>
      <c r="AA473" s="57"/>
      <c r="AB473" s="56"/>
      <c r="AC473" s="57"/>
    </row>
    <row r="474" spans="1:29" ht="16" thickBot="1" x14ac:dyDescent="0.4">
      <c r="A474" s="50" t="str">
        <f>IF(ISBLANK(Registration_Tbl[[#This Row],[Facility_Unit_Name]]),"",'EPE Information'!$C$9)</f>
        <v/>
      </c>
      <c r="B474" s="51"/>
      <c r="C474" s="71" t="str">
        <f>_xlfn.IFNA(INDEX(Spec_Master_List_tbl[ARB_ID],MATCH(Registration_Tbl[[#This Row],[Facility_Unit_Name]],Spec_Master_List_tbl[Specified_Import_Name],0)),"")</f>
        <v/>
      </c>
      <c r="D474" s="52" t="str">
        <f>IF(_xlfn.IFNA(INDEX(Spec_Master_List_tbl[Primary Fuel],MATCH(Registration_Tbl[[#This Row],[Facility_Unit_ARB_ID]],Spec_Master_List_tbl[ARB_ID],0)),"")=0,"",_xlfn.IFNA(INDEX(Spec_Master_List_tbl[Primary Fuel],MATCH(Registration_Tbl[[#This Row],[Facility_Unit_ARB_ID]],Spec_Master_List_tbl[ARB_ID],0)),""))</f>
        <v/>
      </c>
      <c r="E474" s="84" t="str">
        <f>IF(_xlfn.IFNA(INDEX(Spec_Master_List_tbl[Cogen],MATCH(Registration_Tbl[[#This Row],[Facility_Unit_ARB_ID]],Spec_Master_List_tbl[ARB_ID],0)),"")=0,"",_xlfn.IFNA(INDEX(Spec_Master_List_tbl[Cogen],MATCH(Registration_Tbl[[#This Row],[Facility_Unit_ARB_ID]],Spec_Master_List_tbl[ARB_ID],0)),""))</f>
        <v/>
      </c>
      <c r="F474" s="72"/>
      <c r="G474" s="52" t="str">
        <f>IF(_xlfn.IFNA(INDEX(Spec_Master_List_tbl[USEPA_GHG_ID],MATCH(Registration_Tbl[[#This Row],[Facility_Unit_ARB_ID]],Spec_Master_List_tbl[ARB_ID],0)),"")=0,"",_xlfn.IFNA(INDEX(Spec_Master_List_tbl[USEPA_GHG_ID],MATCH(Registration_Tbl[[#This Row],[Facility_Unit_ARB_ID]],Spec_Master_List_tbl[ARB_ID],0)),""))</f>
        <v/>
      </c>
      <c r="H47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74" s="52" t="str">
        <f>IF(_xlfn.IFNA(INDEX(Spec_Master_List_tbl[CEC_RPS_ID],MATCH(Registration_Tbl[[#This Row],[Facility_Unit_ARB_ID]],Spec_Master_List_tbl[ARB_ID],0)),"")=0,"",_xlfn.IFNA(INDEX(Spec_Master_List_tbl[CEC_RPS_ID],MATCH(Registration_Tbl[[#This Row],[Facility_Unit_ARB_ID]],Spec_Master_List_tbl[ARB_ID],0)),""))</f>
        <v/>
      </c>
      <c r="J474" s="83"/>
      <c r="K474" s="56"/>
      <c r="L474" s="57"/>
      <c r="M47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74" s="63"/>
      <c r="O474" s="59"/>
      <c r="P474" s="57"/>
      <c r="Q474" s="57"/>
      <c r="R474" s="58"/>
      <c r="S47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74" s="70"/>
      <c r="U474" s="70"/>
      <c r="V474" s="70"/>
      <c r="W474" s="56"/>
      <c r="X474" s="57"/>
      <c r="Y474" s="57"/>
      <c r="Z474" s="56"/>
      <c r="AA474" s="57"/>
      <c r="AB474" s="56"/>
      <c r="AC474" s="57"/>
    </row>
    <row r="475" spans="1:29" ht="16" thickBot="1" x14ac:dyDescent="0.4">
      <c r="A475" s="50" t="str">
        <f>IF(ISBLANK(Registration_Tbl[[#This Row],[Facility_Unit_Name]]),"",'EPE Information'!$C$9)</f>
        <v/>
      </c>
      <c r="B475" s="51"/>
      <c r="C475" s="71" t="str">
        <f>_xlfn.IFNA(INDEX(Spec_Master_List_tbl[ARB_ID],MATCH(Registration_Tbl[[#This Row],[Facility_Unit_Name]],Spec_Master_List_tbl[Specified_Import_Name],0)),"")</f>
        <v/>
      </c>
      <c r="D475" s="52" t="str">
        <f>IF(_xlfn.IFNA(INDEX(Spec_Master_List_tbl[Primary Fuel],MATCH(Registration_Tbl[[#This Row],[Facility_Unit_ARB_ID]],Spec_Master_List_tbl[ARB_ID],0)),"")=0,"",_xlfn.IFNA(INDEX(Spec_Master_List_tbl[Primary Fuel],MATCH(Registration_Tbl[[#This Row],[Facility_Unit_ARB_ID]],Spec_Master_List_tbl[ARB_ID],0)),""))</f>
        <v/>
      </c>
      <c r="E475" s="84" t="str">
        <f>IF(_xlfn.IFNA(INDEX(Spec_Master_List_tbl[Cogen],MATCH(Registration_Tbl[[#This Row],[Facility_Unit_ARB_ID]],Spec_Master_List_tbl[ARB_ID],0)),"")=0,"",_xlfn.IFNA(INDEX(Spec_Master_List_tbl[Cogen],MATCH(Registration_Tbl[[#This Row],[Facility_Unit_ARB_ID]],Spec_Master_List_tbl[ARB_ID],0)),""))</f>
        <v/>
      </c>
      <c r="F475" s="72"/>
      <c r="G475" s="52" t="str">
        <f>IF(_xlfn.IFNA(INDEX(Spec_Master_List_tbl[USEPA_GHG_ID],MATCH(Registration_Tbl[[#This Row],[Facility_Unit_ARB_ID]],Spec_Master_List_tbl[ARB_ID],0)),"")=0,"",_xlfn.IFNA(INDEX(Spec_Master_List_tbl[USEPA_GHG_ID],MATCH(Registration_Tbl[[#This Row],[Facility_Unit_ARB_ID]],Spec_Master_List_tbl[ARB_ID],0)),""))</f>
        <v/>
      </c>
      <c r="H47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75" s="52" t="str">
        <f>IF(_xlfn.IFNA(INDEX(Spec_Master_List_tbl[CEC_RPS_ID],MATCH(Registration_Tbl[[#This Row],[Facility_Unit_ARB_ID]],Spec_Master_List_tbl[ARB_ID],0)),"")=0,"",_xlfn.IFNA(INDEX(Spec_Master_List_tbl[CEC_RPS_ID],MATCH(Registration_Tbl[[#This Row],[Facility_Unit_ARB_ID]],Spec_Master_List_tbl[ARB_ID],0)),""))</f>
        <v/>
      </c>
      <c r="J475" s="83"/>
      <c r="K475" s="56"/>
      <c r="L475" s="57"/>
      <c r="M47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75" s="63"/>
      <c r="O475" s="59"/>
      <c r="P475" s="57"/>
      <c r="Q475" s="57"/>
      <c r="R475" s="58"/>
      <c r="S47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75" s="70"/>
      <c r="U475" s="70"/>
      <c r="V475" s="70"/>
      <c r="W475" s="56"/>
      <c r="X475" s="57"/>
      <c r="Y475" s="57"/>
      <c r="Z475" s="56"/>
      <c r="AA475" s="57"/>
      <c r="AB475" s="56"/>
      <c r="AC475" s="57"/>
    </row>
    <row r="476" spans="1:29" ht="16" thickBot="1" x14ac:dyDescent="0.4">
      <c r="A476" s="50" t="str">
        <f>IF(ISBLANK(Registration_Tbl[[#This Row],[Facility_Unit_Name]]),"",'EPE Information'!$C$9)</f>
        <v/>
      </c>
      <c r="B476" s="51"/>
      <c r="C476" s="71" t="str">
        <f>_xlfn.IFNA(INDEX(Spec_Master_List_tbl[ARB_ID],MATCH(Registration_Tbl[[#This Row],[Facility_Unit_Name]],Spec_Master_List_tbl[Specified_Import_Name],0)),"")</f>
        <v/>
      </c>
      <c r="D476" s="52" t="str">
        <f>IF(_xlfn.IFNA(INDEX(Spec_Master_List_tbl[Primary Fuel],MATCH(Registration_Tbl[[#This Row],[Facility_Unit_ARB_ID]],Spec_Master_List_tbl[ARB_ID],0)),"")=0,"",_xlfn.IFNA(INDEX(Spec_Master_List_tbl[Primary Fuel],MATCH(Registration_Tbl[[#This Row],[Facility_Unit_ARB_ID]],Spec_Master_List_tbl[ARB_ID],0)),""))</f>
        <v/>
      </c>
      <c r="E476" s="84" t="str">
        <f>IF(_xlfn.IFNA(INDEX(Spec_Master_List_tbl[Cogen],MATCH(Registration_Tbl[[#This Row],[Facility_Unit_ARB_ID]],Spec_Master_List_tbl[ARB_ID],0)),"")=0,"",_xlfn.IFNA(INDEX(Spec_Master_List_tbl[Cogen],MATCH(Registration_Tbl[[#This Row],[Facility_Unit_ARB_ID]],Spec_Master_List_tbl[ARB_ID],0)),""))</f>
        <v/>
      </c>
      <c r="F476" s="72"/>
      <c r="G476" s="52" t="str">
        <f>IF(_xlfn.IFNA(INDEX(Spec_Master_List_tbl[USEPA_GHG_ID],MATCH(Registration_Tbl[[#This Row],[Facility_Unit_ARB_ID]],Spec_Master_List_tbl[ARB_ID],0)),"")=0,"",_xlfn.IFNA(INDEX(Spec_Master_List_tbl[USEPA_GHG_ID],MATCH(Registration_Tbl[[#This Row],[Facility_Unit_ARB_ID]],Spec_Master_List_tbl[ARB_ID],0)),""))</f>
        <v/>
      </c>
      <c r="H47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76" s="52" t="str">
        <f>IF(_xlfn.IFNA(INDEX(Spec_Master_List_tbl[CEC_RPS_ID],MATCH(Registration_Tbl[[#This Row],[Facility_Unit_ARB_ID]],Spec_Master_List_tbl[ARB_ID],0)),"")=0,"",_xlfn.IFNA(INDEX(Spec_Master_List_tbl[CEC_RPS_ID],MATCH(Registration_Tbl[[#This Row],[Facility_Unit_ARB_ID]],Spec_Master_List_tbl[ARB_ID],0)),""))</f>
        <v/>
      </c>
      <c r="J476" s="83"/>
      <c r="K476" s="56"/>
      <c r="L476" s="57"/>
      <c r="M47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76" s="63"/>
      <c r="O476" s="59"/>
      <c r="P476" s="57"/>
      <c r="Q476" s="57"/>
      <c r="R476" s="58"/>
      <c r="S47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76" s="70"/>
      <c r="U476" s="70"/>
      <c r="V476" s="70"/>
      <c r="W476" s="56"/>
      <c r="X476" s="57"/>
      <c r="Y476" s="57"/>
      <c r="Z476" s="56"/>
      <c r="AA476" s="57"/>
      <c r="AB476" s="56"/>
      <c r="AC476" s="57"/>
    </row>
    <row r="477" spans="1:29" ht="16" thickBot="1" x14ac:dyDescent="0.4">
      <c r="A477" s="50" t="str">
        <f>IF(ISBLANK(Registration_Tbl[[#This Row],[Facility_Unit_Name]]),"",'EPE Information'!$C$9)</f>
        <v/>
      </c>
      <c r="B477" s="51"/>
      <c r="C477" s="71" t="str">
        <f>_xlfn.IFNA(INDEX(Spec_Master_List_tbl[ARB_ID],MATCH(Registration_Tbl[[#This Row],[Facility_Unit_Name]],Spec_Master_List_tbl[Specified_Import_Name],0)),"")</f>
        <v/>
      </c>
      <c r="D477" s="52" t="str">
        <f>IF(_xlfn.IFNA(INDEX(Spec_Master_List_tbl[Primary Fuel],MATCH(Registration_Tbl[[#This Row],[Facility_Unit_ARB_ID]],Spec_Master_List_tbl[ARB_ID],0)),"")=0,"",_xlfn.IFNA(INDEX(Spec_Master_List_tbl[Primary Fuel],MATCH(Registration_Tbl[[#This Row],[Facility_Unit_ARB_ID]],Spec_Master_List_tbl[ARB_ID],0)),""))</f>
        <v/>
      </c>
      <c r="E477" s="84" t="str">
        <f>IF(_xlfn.IFNA(INDEX(Spec_Master_List_tbl[Cogen],MATCH(Registration_Tbl[[#This Row],[Facility_Unit_ARB_ID]],Spec_Master_List_tbl[ARB_ID],0)),"")=0,"",_xlfn.IFNA(INDEX(Spec_Master_List_tbl[Cogen],MATCH(Registration_Tbl[[#This Row],[Facility_Unit_ARB_ID]],Spec_Master_List_tbl[ARB_ID],0)),""))</f>
        <v/>
      </c>
      <c r="F477" s="72"/>
      <c r="G477" s="52" t="str">
        <f>IF(_xlfn.IFNA(INDEX(Spec_Master_List_tbl[USEPA_GHG_ID],MATCH(Registration_Tbl[[#This Row],[Facility_Unit_ARB_ID]],Spec_Master_List_tbl[ARB_ID],0)),"")=0,"",_xlfn.IFNA(INDEX(Spec_Master_List_tbl[USEPA_GHG_ID],MATCH(Registration_Tbl[[#This Row],[Facility_Unit_ARB_ID]],Spec_Master_List_tbl[ARB_ID],0)),""))</f>
        <v/>
      </c>
      <c r="H47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77" s="52" t="str">
        <f>IF(_xlfn.IFNA(INDEX(Spec_Master_List_tbl[CEC_RPS_ID],MATCH(Registration_Tbl[[#This Row],[Facility_Unit_ARB_ID]],Spec_Master_List_tbl[ARB_ID],0)),"")=0,"",_xlfn.IFNA(INDEX(Spec_Master_List_tbl[CEC_RPS_ID],MATCH(Registration_Tbl[[#This Row],[Facility_Unit_ARB_ID]],Spec_Master_List_tbl[ARB_ID],0)),""))</f>
        <v/>
      </c>
      <c r="J477" s="83"/>
      <c r="K477" s="56"/>
      <c r="L477" s="57"/>
      <c r="M47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77" s="63"/>
      <c r="O477" s="59"/>
      <c r="P477" s="57"/>
      <c r="Q477" s="57"/>
      <c r="R477" s="58"/>
      <c r="S47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77" s="70"/>
      <c r="U477" s="70"/>
      <c r="V477" s="70"/>
      <c r="W477" s="56"/>
      <c r="X477" s="57"/>
      <c r="Y477" s="57"/>
      <c r="Z477" s="56"/>
      <c r="AA477" s="57"/>
      <c r="AB477" s="56"/>
      <c r="AC477" s="57"/>
    </row>
    <row r="478" spans="1:29" ht="16" thickBot="1" x14ac:dyDescent="0.4">
      <c r="A478" s="50" t="str">
        <f>IF(ISBLANK(Registration_Tbl[[#This Row],[Facility_Unit_Name]]),"",'EPE Information'!$C$9)</f>
        <v/>
      </c>
      <c r="B478" s="51"/>
      <c r="C478" s="71" t="str">
        <f>_xlfn.IFNA(INDEX(Spec_Master_List_tbl[ARB_ID],MATCH(Registration_Tbl[[#This Row],[Facility_Unit_Name]],Spec_Master_List_tbl[Specified_Import_Name],0)),"")</f>
        <v/>
      </c>
      <c r="D478" s="52" t="str">
        <f>IF(_xlfn.IFNA(INDEX(Spec_Master_List_tbl[Primary Fuel],MATCH(Registration_Tbl[[#This Row],[Facility_Unit_ARB_ID]],Spec_Master_List_tbl[ARB_ID],0)),"")=0,"",_xlfn.IFNA(INDEX(Spec_Master_List_tbl[Primary Fuel],MATCH(Registration_Tbl[[#This Row],[Facility_Unit_ARB_ID]],Spec_Master_List_tbl[ARB_ID],0)),""))</f>
        <v/>
      </c>
      <c r="E478" s="84" t="str">
        <f>IF(_xlfn.IFNA(INDEX(Spec_Master_List_tbl[Cogen],MATCH(Registration_Tbl[[#This Row],[Facility_Unit_ARB_ID]],Spec_Master_List_tbl[ARB_ID],0)),"")=0,"",_xlfn.IFNA(INDEX(Spec_Master_List_tbl[Cogen],MATCH(Registration_Tbl[[#This Row],[Facility_Unit_ARB_ID]],Spec_Master_List_tbl[ARB_ID],0)),""))</f>
        <v/>
      </c>
      <c r="F478" s="72"/>
      <c r="G478" s="52" t="str">
        <f>IF(_xlfn.IFNA(INDEX(Spec_Master_List_tbl[USEPA_GHG_ID],MATCH(Registration_Tbl[[#This Row],[Facility_Unit_ARB_ID]],Spec_Master_List_tbl[ARB_ID],0)),"")=0,"",_xlfn.IFNA(INDEX(Spec_Master_List_tbl[USEPA_GHG_ID],MATCH(Registration_Tbl[[#This Row],[Facility_Unit_ARB_ID]],Spec_Master_List_tbl[ARB_ID],0)),""))</f>
        <v/>
      </c>
      <c r="H47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78" s="52" t="str">
        <f>IF(_xlfn.IFNA(INDEX(Spec_Master_List_tbl[CEC_RPS_ID],MATCH(Registration_Tbl[[#This Row],[Facility_Unit_ARB_ID]],Spec_Master_List_tbl[ARB_ID],0)),"")=0,"",_xlfn.IFNA(INDEX(Spec_Master_List_tbl[CEC_RPS_ID],MATCH(Registration_Tbl[[#This Row],[Facility_Unit_ARB_ID]],Spec_Master_List_tbl[ARB_ID],0)),""))</f>
        <v/>
      </c>
      <c r="J478" s="83"/>
      <c r="K478" s="56"/>
      <c r="L478" s="57"/>
      <c r="M47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78" s="63"/>
      <c r="O478" s="59"/>
      <c r="P478" s="57"/>
      <c r="Q478" s="57"/>
      <c r="R478" s="58"/>
      <c r="S47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78" s="70"/>
      <c r="U478" s="70"/>
      <c r="V478" s="70"/>
      <c r="W478" s="56"/>
      <c r="X478" s="57"/>
      <c r="Y478" s="57"/>
      <c r="Z478" s="56"/>
      <c r="AA478" s="57"/>
      <c r="AB478" s="56"/>
      <c r="AC478" s="57"/>
    </row>
    <row r="479" spans="1:29" ht="16" thickBot="1" x14ac:dyDescent="0.4">
      <c r="A479" s="50" t="str">
        <f>IF(ISBLANK(Registration_Tbl[[#This Row],[Facility_Unit_Name]]),"",'EPE Information'!$C$9)</f>
        <v/>
      </c>
      <c r="B479" s="51"/>
      <c r="C479" s="71" t="str">
        <f>_xlfn.IFNA(INDEX(Spec_Master_List_tbl[ARB_ID],MATCH(Registration_Tbl[[#This Row],[Facility_Unit_Name]],Spec_Master_List_tbl[Specified_Import_Name],0)),"")</f>
        <v/>
      </c>
      <c r="D479" s="52" t="str">
        <f>IF(_xlfn.IFNA(INDEX(Spec_Master_List_tbl[Primary Fuel],MATCH(Registration_Tbl[[#This Row],[Facility_Unit_ARB_ID]],Spec_Master_List_tbl[ARB_ID],0)),"")=0,"",_xlfn.IFNA(INDEX(Spec_Master_List_tbl[Primary Fuel],MATCH(Registration_Tbl[[#This Row],[Facility_Unit_ARB_ID]],Spec_Master_List_tbl[ARB_ID],0)),""))</f>
        <v/>
      </c>
      <c r="E479" s="84" t="str">
        <f>IF(_xlfn.IFNA(INDEX(Spec_Master_List_tbl[Cogen],MATCH(Registration_Tbl[[#This Row],[Facility_Unit_ARB_ID]],Spec_Master_List_tbl[ARB_ID],0)),"")=0,"",_xlfn.IFNA(INDEX(Spec_Master_List_tbl[Cogen],MATCH(Registration_Tbl[[#This Row],[Facility_Unit_ARB_ID]],Spec_Master_List_tbl[ARB_ID],0)),""))</f>
        <v/>
      </c>
      <c r="F479" s="72"/>
      <c r="G479" s="52" t="str">
        <f>IF(_xlfn.IFNA(INDEX(Spec_Master_List_tbl[USEPA_GHG_ID],MATCH(Registration_Tbl[[#This Row],[Facility_Unit_ARB_ID]],Spec_Master_List_tbl[ARB_ID],0)),"")=0,"",_xlfn.IFNA(INDEX(Spec_Master_List_tbl[USEPA_GHG_ID],MATCH(Registration_Tbl[[#This Row],[Facility_Unit_ARB_ID]],Spec_Master_List_tbl[ARB_ID],0)),""))</f>
        <v/>
      </c>
      <c r="H47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79" s="52" t="str">
        <f>IF(_xlfn.IFNA(INDEX(Spec_Master_List_tbl[CEC_RPS_ID],MATCH(Registration_Tbl[[#This Row],[Facility_Unit_ARB_ID]],Spec_Master_List_tbl[ARB_ID],0)),"")=0,"",_xlfn.IFNA(INDEX(Spec_Master_List_tbl[CEC_RPS_ID],MATCH(Registration_Tbl[[#This Row],[Facility_Unit_ARB_ID]],Spec_Master_List_tbl[ARB_ID],0)),""))</f>
        <v/>
      </c>
      <c r="J479" s="83"/>
      <c r="K479" s="56"/>
      <c r="L479" s="57"/>
      <c r="M47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79" s="63"/>
      <c r="O479" s="59"/>
      <c r="P479" s="57"/>
      <c r="Q479" s="57"/>
      <c r="R479" s="58"/>
      <c r="S47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79" s="70"/>
      <c r="U479" s="70"/>
      <c r="V479" s="70"/>
      <c r="W479" s="56"/>
      <c r="X479" s="57"/>
      <c r="Y479" s="57"/>
      <c r="Z479" s="56"/>
      <c r="AA479" s="57"/>
      <c r="AB479" s="56"/>
      <c r="AC479" s="57"/>
    </row>
    <row r="480" spans="1:29" ht="16" thickBot="1" x14ac:dyDescent="0.4">
      <c r="A480" s="50" t="str">
        <f>IF(ISBLANK(Registration_Tbl[[#This Row],[Facility_Unit_Name]]),"",'EPE Information'!$C$9)</f>
        <v/>
      </c>
      <c r="B480" s="51"/>
      <c r="C480" s="71" t="str">
        <f>_xlfn.IFNA(INDEX(Spec_Master_List_tbl[ARB_ID],MATCH(Registration_Tbl[[#This Row],[Facility_Unit_Name]],Spec_Master_List_tbl[Specified_Import_Name],0)),"")</f>
        <v/>
      </c>
      <c r="D480" s="52" t="str">
        <f>IF(_xlfn.IFNA(INDEX(Spec_Master_List_tbl[Primary Fuel],MATCH(Registration_Tbl[[#This Row],[Facility_Unit_ARB_ID]],Spec_Master_List_tbl[ARB_ID],0)),"")=0,"",_xlfn.IFNA(INDEX(Spec_Master_List_tbl[Primary Fuel],MATCH(Registration_Tbl[[#This Row],[Facility_Unit_ARB_ID]],Spec_Master_List_tbl[ARB_ID],0)),""))</f>
        <v/>
      </c>
      <c r="E480" s="84" t="str">
        <f>IF(_xlfn.IFNA(INDEX(Spec_Master_List_tbl[Cogen],MATCH(Registration_Tbl[[#This Row],[Facility_Unit_ARB_ID]],Spec_Master_List_tbl[ARB_ID],0)),"")=0,"",_xlfn.IFNA(INDEX(Spec_Master_List_tbl[Cogen],MATCH(Registration_Tbl[[#This Row],[Facility_Unit_ARB_ID]],Spec_Master_List_tbl[ARB_ID],0)),""))</f>
        <v/>
      </c>
      <c r="F480" s="72"/>
      <c r="G480" s="52" t="str">
        <f>IF(_xlfn.IFNA(INDEX(Spec_Master_List_tbl[USEPA_GHG_ID],MATCH(Registration_Tbl[[#This Row],[Facility_Unit_ARB_ID]],Spec_Master_List_tbl[ARB_ID],0)),"")=0,"",_xlfn.IFNA(INDEX(Spec_Master_List_tbl[USEPA_GHG_ID],MATCH(Registration_Tbl[[#This Row],[Facility_Unit_ARB_ID]],Spec_Master_List_tbl[ARB_ID],0)),""))</f>
        <v/>
      </c>
      <c r="H48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80" s="52" t="str">
        <f>IF(_xlfn.IFNA(INDEX(Spec_Master_List_tbl[CEC_RPS_ID],MATCH(Registration_Tbl[[#This Row],[Facility_Unit_ARB_ID]],Spec_Master_List_tbl[ARB_ID],0)),"")=0,"",_xlfn.IFNA(INDEX(Spec_Master_List_tbl[CEC_RPS_ID],MATCH(Registration_Tbl[[#This Row],[Facility_Unit_ARB_ID]],Spec_Master_List_tbl[ARB_ID],0)),""))</f>
        <v/>
      </c>
      <c r="J480" s="83"/>
      <c r="K480" s="56"/>
      <c r="L480" s="57"/>
      <c r="M48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80" s="63"/>
      <c r="O480" s="59"/>
      <c r="P480" s="57"/>
      <c r="Q480" s="57"/>
      <c r="R480" s="58"/>
      <c r="S48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80" s="70"/>
      <c r="U480" s="70"/>
      <c r="V480" s="70"/>
      <c r="W480" s="56"/>
      <c r="X480" s="57"/>
      <c r="Y480" s="57"/>
      <c r="Z480" s="56"/>
      <c r="AA480" s="57"/>
      <c r="AB480" s="56"/>
      <c r="AC480" s="57"/>
    </row>
    <row r="481" spans="1:29" ht="16" thickBot="1" x14ac:dyDescent="0.4">
      <c r="A481" s="50" t="str">
        <f>IF(ISBLANK(Registration_Tbl[[#This Row],[Facility_Unit_Name]]),"",'EPE Information'!$C$9)</f>
        <v/>
      </c>
      <c r="B481" s="51"/>
      <c r="C481" s="71" t="str">
        <f>_xlfn.IFNA(INDEX(Spec_Master_List_tbl[ARB_ID],MATCH(Registration_Tbl[[#This Row],[Facility_Unit_Name]],Spec_Master_List_tbl[Specified_Import_Name],0)),"")</f>
        <v/>
      </c>
      <c r="D481" s="52" t="str">
        <f>IF(_xlfn.IFNA(INDEX(Spec_Master_List_tbl[Primary Fuel],MATCH(Registration_Tbl[[#This Row],[Facility_Unit_ARB_ID]],Spec_Master_List_tbl[ARB_ID],0)),"")=0,"",_xlfn.IFNA(INDEX(Spec_Master_List_tbl[Primary Fuel],MATCH(Registration_Tbl[[#This Row],[Facility_Unit_ARB_ID]],Spec_Master_List_tbl[ARB_ID],0)),""))</f>
        <v/>
      </c>
      <c r="E481" s="84" t="str">
        <f>IF(_xlfn.IFNA(INDEX(Spec_Master_List_tbl[Cogen],MATCH(Registration_Tbl[[#This Row],[Facility_Unit_ARB_ID]],Spec_Master_List_tbl[ARB_ID],0)),"")=0,"",_xlfn.IFNA(INDEX(Spec_Master_List_tbl[Cogen],MATCH(Registration_Tbl[[#This Row],[Facility_Unit_ARB_ID]],Spec_Master_List_tbl[ARB_ID],0)),""))</f>
        <v/>
      </c>
      <c r="F481" s="72"/>
      <c r="G481" s="52" t="str">
        <f>IF(_xlfn.IFNA(INDEX(Spec_Master_List_tbl[USEPA_GHG_ID],MATCH(Registration_Tbl[[#This Row],[Facility_Unit_ARB_ID]],Spec_Master_List_tbl[ARB_ID],0)),"")=0,"",_xlfn.IFNA(INDEX(Spec_Master_List_tbl[USEPA_GHG_ID],MATCH(Registration_Tbl[[#This Row],[Facility_Unit_ARB_ID]],Spec_Master_List_tbl[ARB_ID],0)),""))</f>
        <v/>
      </c>
      <c r="H48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81" s="52" t="str">
        <f>IF(_xlfn.IFNA(INDEX(Spec_Master_List_tbl[CEC_RPS_ID],MATCH(Registration_Tbl[[#This Row],[Facility_Unit_ARB_ID]],Spec_Master_List_tbl[ARB_ID],0)),"")=0,"",_xlfn.IFNA(INDEX(Spec_Master_List_tbl[CEC_RPS_ID],MATCH(Registration_Tbl[[#This Row],[Facility_Unit_ARB_ID]],Spec_Master_List_tbl[ARB_ID],0)),""))</f>
        <v/>
      </c>
      <c r="J481" s="83"/>
      <c r="K481" s="56"/>
      <c r="L481" s="57"/>
      <c r="M48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81" s="63"/>
      <c r="O481" s="59"/>
      <c r="P481" s="57"/>
      <c r="Q481" s="57"/>
      <c r="R481" s="58"/>
      <c r="S48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81" s="70"/>
      <c r="U481" s="70"/>
      <c r="V481" s="70"/>
      <c r="W481" s="56"/>
      <c r="X481" s="57"/>
      <c r="Y481" s="57"/>
      <c r="Z481" s="56"/>
      <c r="AA481" s="57"/>
      <c r="AB481" s="56"/>
      <c r="AC481" s="57"/>
    </row>
    <row r="482" spans="1:29" ht="16" thickBot="1" x14ac:dyDescent="0.4">
      <c r="A482" s="50" t="str">
        <f>IF(ISBLANK(Registration_Tbl[[#This Row],[Facility_Unit_Name]]),"",'EPE Information'!$C$9)</f>
        <v/>
      </c>
      <c r="B482" s="51"/>
      <c r="C482" s="71" t="str">
        <f>_xlfn.IFNA(INDEX(Spec_Master_List_tbl[ARB_ID],MATCH(Registration_Tbl[[#This Row],[Facility_Unit_Name]],Spec_Master_List_tbl[Specified_Import_Name],0)),"")</f>
        <v/>
      </c>
      <c r="D482" s="52" t="str">
        <f>IF(_xlfn.IFNA(INDEX(Spec_Master_List_tbl[Primary Fuel],MATCH(Registration_Tbl[[#This Row],[Facility_Unit_ARB_ID]],Spec_Master_List_tbl[ARB_ID],0)),"")=0,"",_xlfn.IFNA(INDEX(Spec_Master_List_tbl[Primary Fuel],MATCH(Registration_Tbl[[#This Row],[Facility_Unit_ARB_ID]],Spec_Master_List_tbl[ARB_ID],0)),""))</f>
        <v/>
      </c>
      <c r="E482" s="84" t="str">
        <f>IF(_xlfn.IFNA(INDEX(Spec_Master_List_tbl[Cogen],MATCH(Registration_Tbl[[#This Row],[Facility_Unit_ARB_ID]],Spec_Master_List_tbl[ARB_ID],0)),"")=0,"",_xlfn.IFNA(INDEX(Spec_Master_List_tbl[Cogen],MATCH(Registration_Tbl[[#This Row],[Facility_Unit_ARB_ID]],Spec_Master_List_tbl[ARB_ID],0)),""))</f>
        <v/>
      </c>
      <c r="F482" s="72"/>
      <c r="G482" s="52" t="str">
        <f>IF(_xlfn.IFNA(INDEX(Spec_Master_List_tbl[USEPA_GHG_ID],MATCH(Registration_Tbl[[#This Row],[Facility_Unit_ARB_ID]],Spec_Master_List_tbl[ARB_ID],0)),"")=0,"",_xlfn.IFNA(INDEX(Spec_Master_List_tbl[USEPA_GHG_ID],MATCH(Registration_Tbl[[#This Row],[Facility_Unit_ARB_ID]],Spec_Master_List_tbl[ARB_ID],0)),""))</f>
        <v/>
      </c>
      <c r="H48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82" s="52" t="str">
        <f>IF(_xlfn.IFNA(INDEX(Spec_Master_List_tbl[CEC_RPS_ID],MATCH(Registration_Tbl[[#This Row],[Facility_Unit_ARB_ID]],Spec_Master_List_tbl[ARB_ID],0)),"")=0,"",_xlfn.IFNA(INDEX(Spec_Master_List_tbl[CEC_RPS_ID],MATCH(Registration_Tbl[[#This Row],[Facility_Unit_ARB_ID]],Spec_Master_List_tbl[ARB_ID],0)),""))</f>
        <v/>
      </c>
      <c r="J482" s="83"/>
      <c r="K482" s="56"/>
      <c r="L482" s="57"/>
      <c r="M48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82" s="63"/>
      <c r="O482" s="59"/>
      <c r="P482" s="57"/>
      <c r="Q482" s="57"/>
      <c r="R482" s="58"/>
      <c r="S48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82" s="70"/>
      <c r="U482" s="70"/>
      <c r="V482" s="70"/>
      <c r="W482" s="56"/>
      <c r="X482" s="57"/>
      <c r="Y482" s="57"/>
      <c r="Z482" s="56"/>
      <c r="AA482" s="57"/>
      <c r="AB482" s="56"/>
      <c r="AC482" s="57"/>
    </row>
    <row r="483" spans="1:29" ht="16" thickBot="1" x14ac:dyDescent="0.4">
      <c r="A483" s="50" t="str">
        <f>IF(ISBLANK(Registration_Tbl[[#This Row],[Facility_Unit_Name]]),"",'EPE Information'!$C$9)</f>
        <v/>
      </c>
      <c r="B483" s="51"/>
      <c r="C483" s="71" t="str">
        <f>_xlfn.IFNA(INDEX(Spec_Master_List_tbl[ARB_ID],MATCH(Registration_Tbl[[#This Row],[Facility_Unit_Name]],Spec_Master_List_tbl[Specified_Import_Name],0)),"")</f>
        <v/>
      </c>
      <c r="D483" s="52" t="str">
        <f>IF(_xlfn.IFNA(INDEX(Spec_Master_List_tbl[Primary Fuel],MATCH(Registration_Tbl[[#This Row],[Facility_Unit_ARB_ID]],Spec_Master_List_tbl[ARB_ID],0)),"")=0,"",_xlfn.IFNA(INDEX(Spec_Master_List_tbl[Primary Fuel],MATCH(Registration_Tbl[[#This Row],[Facility_Unit_ARB_ID]],Spec_Master_List_tbl[ARB_ID],0)),""))</f>
        <v/>
      </c>
      <c r="E483" s="84" t="str">
        <f>IF(_xlfn.IFNA(INDEX(Spec_Master_List_tbl[Cogen],MATCH(Registration_Tbl[[#This Row],[Facility_Unit_ARB_ID]],Spec_Master_List_tbl[ARB_ID],0)),"")=0,"",_xlfn.IFNA(INDEX(Spec_Master_List_tbl[Cogen],MATCH(Registration_Tbl[[#This Row],[Facility_Unit_ARB_ID]],Spec_Master_List_tbl[ARB_ID],0)),""))</f>
        <v/>
      </c>
      <c r="F483" s="72"/>
      <c r="G483" s="52" t="str">
        <f>IF(_xlfn.IFNA(INDEX(Spec_Master_List_tbl[USEPA_GHG_ID],MATCH(Registration_Tbl[[#This Row],[Facility_Unit_ARB_ID]],Spec_Master_List_tbl[ARB_ID],0)),"")=0,"",_xlfn.IFNA(INDEX(Spec_Master_List_tbl[USEPA_GHG_ID],MATCH(Registration_Tbl[[#This Row],[Facility_Unit_ARB_ID]],Spec_Master_List_tbl[ARB_ID],0)),""))</f>
        <v/>
      </c>
      <c r="H48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83" s="52" t="str">
        <f>IF(_xlfn.IFNA(INDEX(Spec_Master_List_tbl[CEC_RPS_ID],MATCH(Registration_Tbl[[#This Row],[Facility_Unit_ARB_ID]],Spec_Master_List_tbl[ARB_ID],0)),"")=0,"",_xlfn.IFNA(INDEX(Spec_Master_List_tbl[CEC_RPS_ID],MATCH(Registration_Tbl[[#This Row],[Facility_Unit_ARB_ID]],Spec_Master_List_tbl[ARB_ID],0)),""))</f>
        <v/>
      </c>
      <c r="J483" s="83"/>
      <c r="K483" s="56"/>
      <c r="L483" s="57"/>
      <c r="M48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83" s="63"/>
      <c r="O483" s="59"/>
      <c r="P483" s="57"/>
      <c r="Q483" s="57"/>
      <c r="R483" s="58"/>
      <c r="S48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83" s="70"/>
      <c r="U483" s="70"/>
      <c r="V483" s="70"/>
      <c r="W483" s="56"/>
      <c r="X483" s="57"/>
      <c r="Y483" s="57"/>
      <c r="Z483" s="56"/>
      <c r="AA483" s="57"/>
      <c r="AB483" s="56"/>
      <c r="AC483" s="57"/>
    </row>
    <row r="484" spans="1:29" ht="16" thickBot="1" x14ac:dyDescent="0.4">
      <c r="A484" s="50" t="str">
        <f>IF(ISBLANK(Registration_Tbl[[#This Row],[Facility_Unit_Name]]),"",'EPE Information'!$C$9)</f>
        <v/>
      </c>
      <c r="B484" s="51"/>
      <c r="C484" s="71" t="str">
        <f>_xlfn.IFNA(INDEX(Spec_Master_List_tbl[ARB_ID],MATCH(Registration_Tbl[[#This Row],[Facility_Unit_Name]],Spec_Master_List_tbl[Specified_Import_Name],0)),"")</f>
        <v/>
      </c>
      <c r="D484" s="52" t="str">
        <f>IF(_xlfn.IFNA(INDEX(Spec_Master_List_tbl[Primary Fuel],MATCH(Registration_Tbl[[#This Row],[Facility_Unit_ARB_ID]],Spec_Master_List_tbl[ARB_ID],0)),"")=0,"",_xlfn.IFNA(INDEX(Spec_Master_List_tbl[Primary Fuel],MATCH(Registration_Tbl[[#This Row],[Facility_Unit_ARB_ID]],Spec_Master_List_tbl[ARB_ID],0)),""))</f>
        <v/>
      </c>
      <c r="E484" s="84" t="str">
        <f>IF(_xlfn.IFNA(INDEX(Spec_Master_List_tbl[Cogen],MATCH(Registration_Tbl[[#This Row],[Facility_Unit_ARB_ID]],Spec_Master_List_tbl[ARB_ID],0)),"")=0,"",_xlfn.IFNA(INDEX(Spec_Master_List_tbl[Cogen],MATCH(Registration_Tbl[[#This Row],[Facility_Unit_ARB_ID]],Spec_Master_List_tbl[ARB_ID],0)),""))</f>
        <v/>
      </c>
      <c r="F484" s="72"/>
      <c r="G484" s="52" t="str">
        <f>IF(_xlfn.IFNA(INDEX(Spec_Master_List_tbl[USEPA_GHG_ID],MATCH(Registration_Tbl[[#This Row],[Facility_Unit_ARB_ID]],Spec_Master_List_tbl[ARB_ID],0)),"")=0,"",_xlfn.IFNA(INDEX(Spec_Master_List_tbl[USEPA_GHG_ID],MATCH(Registration_Tbl[[#This Row],[Facility_Unit_ARB_ID]],Spec_Master_List_tbl[ARB_ID],0)),""))</f>
        <v/>
      </c>
      <c r="H48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84" s="52" t="str">
        <f>IF(_xlfn.IFNA(INDEX(Spec_Master_List_tbl[CEC_RPS_ID],MATCH(Registration_Tbl[[#This Row],[Facility_Unit_ARB_ID]],Spec_Master_List_tbl[ARB_ID],0)),"")=0,"",_xlfn.IFNA(INDEX(Spec_Master_List_tbl[CEC_RPS_ID],MATCH(Registration_Tbl[[#This Row],[Facility_Unit_ARB_ID]],Spec_Master_List_tbl[ARB_ID],0)),""))</f>
        <v/>
      </c>
      <c r="J484" s="83"/>
      <c r="K484" s="56"/>
      <c r="L484" s="57"/>
      <c r="M48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84" s="63"/>
      <c r="O484" s="59"/>
      <c r="P484" s="57"/>
      <c r="Q484" s="57"/>
      <c r="R484" s="58"/>
      <c r="S48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84" s="70"/>
      <c r="U484" s="70"/>
      <c r="V484" s="70"/>
      <c r="W484" s="56"/>
      <c r="X484" s="57"/>
      <c r="Y484" s="57"/>
      <c r="Z484" s="56"/>
      <c r="AA484" s="57"/>
      <c r="AB484" s="56"/>
      <c r="AC484" s="57"/>
    </row>
    <row r="485" spans="1:29" ht="16" thickBot="1" x14ac:dyDescent="0.4">
      <c r="A485" s="50" t="str">
        <f>IF(ISBLANK(Registration_Tbl[[#This Row],[Facility_Unit_Name]]),"",'EPE Information'!$C$9)</f>
        <v/>
      </c>
      <c r="B485" s="51"/>
      <c r="C485" s="71" t="str">
        <f>_xlfn.IFNA(INDEX(Spec_Master_List_tbl[ARB_ID],MATCH(Registration_Tbl[[#This Row],[Facility_Unit_Name]],Spec_Master_List_tbl[Specified_Import_Name],0)),"")</f>
        <v/>
      </c>
      <c r="D485" s="52" t="str">
        <f>IF(_xlfn.IFNA(INDEX(Spec_Master_List_tbl[Primary Fuel],MATCH(Registration_Tbl[[#This Row],[Facility_Unit_ARB_ID]],Spec_Master_List_tbl[ARB_ID],0)),"")=0,"",_xlfn.IFNA(INDEX(Spec_Master_List_tbl[Primary Fuel],MATCH(Registration_Tbl[[#This Row],[Facility_Unit_ARB_ID]],Spec_Master_List_tbl[ARB_ID],0)),""))</f>
        <v/>
      </c>
      <c r="E485" s="84" t="str">
        <f>IF(_xlfn.IFNA(INDEX(Spec_Master_List_tbl[Cogen],MATCH(Registration_Tbl[[#This Row],[Facility_Unit_ARB_ID]],Spec_Master_List_tbl[ARB_ID],0)),"")=0,"",_xlfn.IFNA(INDEX(Spec_Master_List_tbl[Cogen],MATCH(Registration_Tbl[[#This Row],[Facility_Unit_ARB_ID]],Spec_Master_List_tbl[ARB_ID],0)),""))</f>
        <v/>
      </c>
      <c r="F485" s="72"/>
      <c r="G485" s="52" t="str">
        <f>IF(_xlfn.IFNA(INDEX(Spec_Master_List_tbl[USEPA_GHG_ID],MATCH(Registration_Tbl[[#This Row],[Facility_Unit_ARB_ID]],Spec_Master_List_tbl[ARB_ID],0)),"")=0,"",_xlfn.IFNA(INDEX(Spec_Master_List_tbl[USEPA_GHG_ID],MATCH(Registration_Tbl[[#This Row],[Facility_Unit_ARB_ID]],Spec_Master_List_tbl[ARB_ID],0)),""))</f>
        <v/>
      </c>
      <c r="H48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85" s="52" t="str">
        <f>IF(_xlfn.IFNA(INDEX(Spec_Master_List_tbl[CEC_RPS_ID],MATCH(Registration_Tbl[[#This Row],[Facility_Unit_ARB_ID]],Spec_Master_List_tbl[ARB_ID],0)),"")=0,"",_xlfn.IFNA(INDEX(Spec_Master_List_tbl[CEC_RPS_ID],MATCH(Registration_Tbl[[#This Row],[Facility_Unit_ARB_ID]],Spec_Master_List_tbl[ARB_ID],0)),""))</f>
        <v/>
      </c>
      <c r="J485" s="83"/>
      <c r="K485" s="56"/>
      <c r="L485" s="57"/>
      <c r="M48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85" s="63"/>
      <c r="O485" s="59"/>
      <c r="P485" s="57"/>
      <c r="Q485" s="57"/>
      <c r="R485" s="58"/>
      <c r="S48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85" s="70"/>
      <c r="U485" s="70"/>
      <c r="V485" s="70"/>
      <c r="W485" s="56"/>
      <c r="X485" s="57"/>
      <c r="Y485" s="57"/>
      <c r="Z485" s="56"/>
      <c r="AA485" s="57"/>
      <c r="AB485" s="56"/>
      <c r="AC485" s="57"/>
    </row>
    <row r="486" spans="1:29" ht="16" thickBot="1" x14ac:dyDescent="0.4">
      <c r="A486" s="50" t="str">
        <f>IF(ISBLANK(Registration_Tbl[[#This Row],[Facility_Unit_Name]]),"",'EPE Information'!$C$9)</f>
        <v/>
      </c>
      <c r="B486" s="51"/>
      <c r="C486" s="71" t="str">
        <f>_xlfn.IFNA(INDEX(Spec_Master_List_tbl[ARB_ID],MATCH(Registration_Tbl[[#This Row],[Facility_Unit_Name]],Spec_Master_List_tbl[Specified_Import_Name],0)),"")</f>
        <v/>
      </c>
      <c r="D486" s="52" t="str">
        <f>IF(_xlfn.IFNA(INDEX(Spec_Master_List_tbl[Primary Fuel],MATCH(Registration_Tbl[[#This Row],[Facility_Unit_ARB_ID]],Spec_Master_List_tbl[ARB_ID],0)),"")=0,"",_xlfn.IFNA(INDEX(Spec_Master_List_tbl[Primary Fuel],MATCH(Registration_Tbl[[#This Row],[Facility_Unit_ARB_ID]],Spec_Master_List_tbl[ARB_ID],0)),""))</f>
        <v/>
      </c>
      <c r="E486" s="84" t="str">
        <f>IF(_xlfn.IFNA(INDEX(Spec_Master_List_tbl[Cogen],MATCH(Registration_Tbl[[#This Row],[Facility_Unit_ARB_ID]],Spec_Master_List_tbl[ARB_ID],0)),"")=0,"",_xlfn.IFNA(INDEX(Spec_Master_List_tbl[Cogen],MATCH(Registration_Tbl[[#This Row],[Facility_Unit_ARB_ID]],Spec_Master_List_tbl[ARB_ID],0)),""))</f>
        <v/>
      </c>
      <c r="F486" s="72"/>
      <c r="G486" s="52" t="str">
        <f>IF(_xlfn.IFNA(INDEX(Spec_Master_List_tbl[USEPA_GHG_ID],MATCH(Registration_Tbl[[#This Row],[Facility_Unit_ARB_ID]],Spec_Master_List_tbl[ARB_ID],0)),"")=0,"",_xlfn.IFNA(INDEX(Spec_Master_List_tbl[USEPA_GHG_ID],MATCH(Registration_Tbl[[#This Row],[Facility_Unit_ARB_ID]],Spec_Master_List_tbl[ARB_ID],0)),""))</f>
        <v/>
      </c>
      <c r="H48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86" s="52" t="str">
        <f>IF(_xlfn.IFNA(INDEX(Spec_Master_List_tbl[CEC_RPS_ID],MATCH(Registration_Tbl[[#This Row],[Facility_Unit_ARB_ID]],Spec_Master_List_tbl[ARB_ID],0)),"")=0,"",_xlfn.IFNA(INDEX(Spec_Master_List_tbl[CEC_RPS_ID],MATCH(Registration_Tbl[[#This Row],[Facility_Unit_ARB_ID]],Spec_Master_List_tbl[ARB_ID],0)),""))</f>
        <v/>
      </c>
      <c r="J486" s="83"/>
      <c r="K486" s="56"/>
      <c r="L486" s="57"/>
      <c r="M48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86" s="63"/>
      <c r="O486" s="59"/>
      <c r="P486" s="57"/>
      <c r="Q486" s="57"/>
      <c r="R486" s="58"/>
      <c r="S48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86" s="70"/>
      <c r="U486" s="70"/>
      <c r="V486" s="70"/>
      <c r="W486" s="56"/>
      <c r="X486" s="57"/>
      <c r="Y486" s="57"/>
      <c r="Z486" s="56"/>
      <c r="AA486" s="57"/>
      <c r="AB486" s="56"/>
      <c r="AC486" s="57"/>
    </row>
    <row r="487" spans="1:29" ht="16" thickBot="1" x14ac:dyDescent="0.4">
      <c r="A487" s="50" t="str">
        <f>IF(ISBLANK(Registration_Tbl[[#This Row],[Facility_Unit_Name]]),"",'EPE Information'!$C$9)</f>
        <v/>
      </c>
      <c r="B487" s="51"/>
      <c r="C487" s="71" t="str">
        <f>_xlfn.IFNA(INDEX(Spec_Master_List_tbl[ARB_ID],MATCH(Registration_Tbl[[#This Row],[Facility_Unit_Name]],Spec_Master_List_tbl[Specified_Import_Name],0)),"")</f>
        <v/>
      </c>
      <c r="D487" s="52" t="str">
        <f>IF(_xlfn.IFNA(INDEX(Spec_Master_List_tbl[Primary Fuel],MATCH(Registration_Tbl[[#This Row],[Facility_Unit_ARB_ID]],Spec_Master_List_tbl[ARB_ID],0)),"")=0,"",_xlfn.IFNA(INDEX(Spec_Master_List_tbl[Primary Fuel],MATCH(Registration_Tbl[[#This Row],[Facility_Unit_ARB_ID]],Spec_Master_List_tbl[ARB_ID],0)),""))</f>
        <v/>
      </c>
      <c r="E487" s="84" t="str">
        <f>IF(_xlfn.IFNA(INDEX(Spec_Master_List_tbl[Cogen],MATCH(Registration_Tbl[[#This Row],[Facility_Unit_ARB_ID]],Spec_Master_List_tbl[ARB_ID],0)),"")=0,"",_xlfn.IFNA(INDEX(Spec_Master_List_tbl[Cogen],MATCH(Registration_Tbl[[#This Row],[Facility_Unit_ARB_ID]],Spec_Master_List_tbl[ARB_ID],0)),""))</f>
        <v/>
      </c>
      <c r="F487" s="72"/>
      <c r="G487" s="52" t="str">
        <f>IF(_xlfn.IFNA(INDEX(Spec_Master_List_tbl[USEPA_GHG_ID],MATCH(Registration_Tbl[[#This Row],[Facility_Unit_ARB_ID]],Spec_Master_List_tbl[ARB_ID],0)),"")=0,"",_xlfn.IFNA(INDEX(Spec_Master_List_tbl[USEPA_GHG_ID],MATCH(Registration_Tbl[[#This Row],[Facility_Unit_ARB_ID]],Spec_Master_List_tbl[ARB_ID],0)),""))</f>
        <v/>
      </c>
      <c r="H48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87" s="52" t="str">
        <f>IF(_xlfn.IFNA(INDEX(Spec_Master_List_tbl[CEC_RPS_ID],MATCH(Registration_Tbl[[#This Row],[Facility_Unit_ARB_ID]],Spec_Master_List_tbl[ARB_ID],0)),"")=0,"",_xlfn.IFNA(INDEX(Spec_Master_List_tbl[CEC_RPS_ID],MATCH(Registration_Tbl[[#This Row],[Facility_Unit_ARB_ID]],Spec_Master_List_tbl[ARB_ID],0)),""))</f>
        <v/>
      </c>
      <c r="J487" s="83"/>
      <c r="K487" s="56"/>
      <c r="L487" s="57"/>
      <c r="M48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87" s="63"/>
      <c r="O487" s="59"/>
      <c r="P487" s="57"/>
      <c r="Q487" s="57"/>
      <c r="R487" s="58"/>
      <c r="S48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87" s="70"/>
      <c r="U487" s="70"/>
      <c r="V487" s="70"/>
      <c r="W487" s="56"/>
      <c r="X487" s="57"/>
      <c r="Y487" s="57"/>
      <c r="Z487" s="56"/>
      <c r="AA487" s="57"/>
      <c r="AB487" s="56"/>
      <c r="AC487" s="57"/>
    </row>
    <row r="488" spans="1:29" ht="16" thickBot="1" x14ac:dyDescent="0.4">
      <c r="A488" s="50" t="str">
        <f>IF(ISBLANK(Registration_Tbl[[#This Row],[Facility_Unit_Name]]),"",'EPE Information'!$C$9)</f>
        <v/>
      </c>
      <c r="B488" s="51"/>
      <c r="C488" s="71" t="str">
        <f>_xlfn.IFNA(INDEX(Spec_Master_List_tbl[ARB_ID],MATCH(Registration_Tbl[[#This Row],[Facility_Unit_Name]],Spec_Master_List_tbl[Specified_Import_Name],0)),"")</f>
        <v/>
      </c>
      <c r="D488" s="52" t="str">
        <f>IF(_xlfn.IFNA(INDEX(Spec_Master_List_tbl[Primary Fuel],MATCH(Registration_Tbl[[#This Row],[Facility_Unit_ARB_ID]],Spec_Master_List_tbl[ARB_ID],0)),"")=0,"",_xlfn.IFNA(INDEX(Spec_Master_List_tbl[Primary Fuel],MATCH(Registration_Tbl[[#This Row],[Facility_Unit_ARB_ID]],Spec_Master_List_tbl[ARB_ID],0)),""))</f>
        <v/>
      </c>
      <c r="E488" s="84" t="str">
        <f>IF(_xlfn.IFNA(INDEX(Spec_Master_List_tbl[Cogen],MATCH(Registration_Tbl[[#This Row],[Facility_Unit_ARB_ID]],Spec_Master_List_tbl[ARB_ID],0)),"")=0,"",_xlfn.IFNA(INDEX(Spec_Master_List_tbl[Cogen],MATCH(Registration_Tbl[[#This Row],[Facility_Unit_ARB_ID]],Spec_Master_List_tbl[ARB_ID],0)),""))</f>
        <v/>
      </c>
      <c r="F488" s="72"/>
      <c r="G488" s="52" t="str">
        <f>IF(_xlfn.IFNA(INDEX(Spec_Master_List_tbl[USEPA_GHG_ID],MATCH(Registration_Tbl[[#This Row],[Facility_Unit_ARB_ID]],Spec_Master_List_tbl[ARB_ID],0)),"")=0,"",_xlfn.IFNA(INDEX(Spec_Master_List_tbl[USEPA_GHG_ID],MATCH(Registration_Tbl[[#This Row],[Facility_Unit_ARB_ID]],Spec_Master_List_tbl[ARB_ID],0)),""))</f>
        <v/>
      </c>
      <c r="H48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88" s="52" t="str">
        <f>IF(_xlfn.IFNA(INDEX(Spec_Master_List_tbl[CEC_RPS_ID],MATCH(Registration_Tbl[[#This Row],[Facility_Unit_ARB_ID]],Spec_Master_List_tbl[ARB_ID],0)),"")=0,"",_xlfn.IFNA(INDEX(Spec_Master_List_tbl[CEC_RPS_ID],MATCH(Registration_Tbl[[#This Row],[Facility_Unit_ARB_ID]],Spec_Master_List_tbl[ARB_ID],0)),""))</f>
        <v/>
      </c>
      <c r="J488" s="83"/>
      <c r="K488" s="56"/>
      <c r="L488" s="57"/>
      <c r="M48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88" s="63"/>
      <c r="O488" s="59"/>
      <c r="P488" s="57"/>
      <c r="Q488" s="57"/>
      <c r="R488" s="58"/>
      <c r="S48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88" s="70"/>
      <c r="U488" s="70"/>
      <c r="V488" s="70"/>
      <c r="W488" s="56"/>
      <c r="X488" s="57"/>
      <c r="Y488" s="57"/>
      <c r="Z488" s="56"/>
      <c r="AA488" s="57"/>
      <c r="AB488" s="56"/>
      <c r="AC488" s="57"/>
    </row>
    <row r="489" spans="1:29" ht="16" thickBot="1" x14ac:dyDescent="0.4">
      <c r="A489" s="50" t="str">
        <f>IF(ISBLANK(Registration_Tbl[[#This Row],[Facility_Unit_Name]]),"",'EPE Information'!$C$9)</f>
        <v/>
      </c>
      <c r="B489" s="51"/>
      <c r="C489" s="71" t="str">
        <f>_xlfn.IFNA(INDEX(Spec_Master_List_tbl[ARB_ID],MATCH(Registration_Tbl[[#This Row],[Facility_Unit_Name]],Spec_Master_List_tbl[Specified_Import_Name],0)),"")</f>
        <v/>
      </c>
      <c r="D489" s="52" t="str">
        <f>IF(_xlfn.IFNA(INDEX(Spec_Master_List_tbl[Primary Fuel],MATCH(Registration_Tbl[[#This Row],[Facility_Unit_ARB_ID]],Spec_Master_List_tbl[ARB_ID],0)),"")=0,"",_xlfn.IFNA(INDEX(Spec_Master_List_tbl[Primary Fuel],MATCH(Registration_Tbl[[#This Row],[Facility_Unit_ARB_ID]],Spec_Master_List_tbl[ARB_ID],0)),""))</f>
        <v/>
      </c>
      <c r="E489" s="84" t="str">
        <f>IF(_xlfn.IFNA(INDEX(Spec_Master_List_tbl[Cogen],MATCH(Registration_Tbl[[#This Row],[Facility_Unit_ARB_ID]],Spec_Master_List_tbl[ARB_ID],0)),"")=0,"",_xlfn.IFNA(INDEX(Spec_Master_List_tbl[Cogen],MATCH(Registration_Tbl[[#This Row],[Facility_Unit_ARB_ID]],Spec_Master_List_tbl[ARB_ID],0)),""))</f>
        <v/>
      </c>
      <c r="F489" s="72"/>
      <c r="G489" s="52" t="str">
        <f>IF(_xlfn.IFNA(INDEX(Spec_Master_List_tbl[USEPA_GHG_ID],MATCH(Registration_Tbl[[#This Row],[Facility_Unit_ARB_ID]],Spec_Master_List_tbl[ARB_ID],0)),"")=0,"",_xlfn.IFNA(INDEX(Spec_Master_List_tbl[USEPA_GHG_ID],MATCH(Registration_Tbl[[#This Row],[Facility_Unit_ARB_ID]],Spec_Master_List_tbl[ARB_ID],0)),""))</f>
        <v/>
      </c>
      <c r="H48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89" s="52" t="str">
        <f>IF(_xlfn.IFNA(INDEX(Spec_Master_List_tbl[CEC_RPS_ID],MATCH(Registration_Tbl[[#This Row],[Facility_Unit_ARB_ID]],Spec_Master_List_tbl[ARB_ID],0)),"")=0,"",_xlfn.IFNA(INDEX(Spec_Master_List_tbl[CEC_RPS_ID],MATCH(Registration_Tbl[[#This Row],[Facility_Unit_ARB_ID]],Spec_Master_List_tbl[ARB_ID],0)),""))</f>
        <v/>
      </c>
      <c r="J489" s="83"/>
      <c r="K489" s="56"/>
      <c r="L489" s="57"/>
      <c r="M48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89" s="63"/>
      <c r="O489" s="59"/>
      <c r="P489" s="57"/>
      <c r="Q489" s="57"/>
      <c r="R489" s="58"/>
      <c r="S48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89" s="70"/>
      <c r="U489" s="70"/>
      <c r="V489" s="70"/>
      <c r="W489" s="56"/>
      <c r="X489" s="57"/>
      <c r="Y489" s="57"/>
      <c r="Z489" s="56"/>
      <c r="AA489" s="57"/>
      <c r="AB489" s="56"/>
      <c r="AC489" s="57"/>
    </row>
    <row r="490" spans="1:29" ht="16" thickBot="1" x14ac:dyDescent="0.4">
      <c r="A490" s="50" t="str">
        <f>IF(ISBLANK(Registration_Tbl[[#This Row],[Facility_Unit_Name]]),"",'EPE Information'!$C$9)</f>
        <v/>
      </c>
      <c r="B490" s="51"/>
      <c r="C490" s="71" t="str">
        <f>_xlfn.IFNA(INDEX(Spec_Master_List_tbl[ARB_ID],MATCH(Registration_Tbl[[#This Row],[Facility_Unit_Name]],Spec_Master_List_tbl[Specified_Import_Name],0)),"")</f>
        <v/>
      </c>
      <c r="D490" s="52" t="str">
        <f>IF(_xlfn.IFNA(INDEX(Spec_Master_List_tbl[Primary Fuel],MATCH(Registration_Tbl[[#This Row],[Facility_Unit_ARB_ID]],Spec_Master_List_tbl[ARB_ID],0)),"")=0,"",_xlfn.IFNA(INDEX(Spec_Master_List_tbl[Primary Fuel],MATCH(Registration_Tbl[[#This Row],[Facility_Unit_ARB_ID]],Spec_Master_List_tbl[ARB_ID],0)),""))</f>
        <v/>
      </c>
      <c r="E490" s="84" t="str">
        <f>IF(_xlfn.IFNA(INDEX(Spec_Master_List_tbl[Cogen],MATCH(Registration_Tbl[[#This Row],[Facility_Unit_ARB_ID]],Spec_Master_List_tbl[ARB_ID],0)),"")=0,"",_xlfn.IFNA(INDEX(Spec_Master_List_tbl[Cogen],MATCH(Registration_Tbl[[#This Row],[Facility_Unit_ARB_ID]],Spec_Master_List_tbl[ARB_ID],0)),""))</f>
        <v/>
      </c>
      <c r="F490" s="72"/>
      <c r="G490" s="52" t="str">
        <f>IF(_xlfn.IFNA(INDEX(Spec_Master_List_tbl[USEPA_GHG_ID],MATCH(Registration_Tbl[[#This Row],[Facility_Unit_ARB_ID]],Spec_Master_List_tbl[ARB_ID],0)),"")=0,"",_xlfn.IFNA(INDEX(Spec_Master_List_tbl[USEPA_GHG_ID],MATCH(Registration_Tbl[[#This Row],[Facility_Unit_ARB_ID]],Spec_Master_List_tbl[ARB_ID],0)),""))</f>
        <v/>
      </c>
      <c r="H49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90" s="52" t="str">
        <f>IF(_xlfn.IFNA(INDEX(Spec_Master_List_tbl[CEC_RPS_ID],MATCH(Registration_Tbl[[#This Row],[Facility_Unit_ARB_ID]],Spec_Master_List_tbl[ARB_ID],0)),"")=0,"",_xlfn.IFNA(INDEX(Spec_Master_List_tbl[CEC_RPS_ID],MATCH(Registration_Tbl[[#This Row],[Facility_Unit_ARB_ID]],Spec_Master_List_tbl[ARB_ID],0)),""))</f>
        <v/>
      </c>
      <c r="J490" s="83"/>
      <c r="K490" s="56"/>
      <c r="L490" s="57"/>
      <c r="M49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90" s="63"/>
      <c r="O490" s="59"/>
      <c r="P490" s="57"/>
      <c r="Q490" s="57"/>
      <c r="R490" s="58"/>
      <c r="S49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90" s="70"/>
      <c r="U490" s="70"/>
      <c r="V490" s="70"/>
      <c r="W490" s="56"/>
      <c r="X490" s="57"/>
      <c r="Y490" s="57"/>
      <c r="Z490" s="56"/>
      <c r="AA490" s="57"/>
      <c r="AB490" s="56"/>
      <c r="AC490" s="57"/>
    </row>
    <row r="491" spans="1:29" ht="16" thickBot="1" x14ac:dyDescent="0.4">
      <c r="A491" s="50" t="str">
        <f>IF(ISBLANK(Registration_Tbl[[#This Row],[Facility_Unit_Name]]),"",'EPE Information'!$C$9)</f>
        <v/>
      </c>
      <c r="B491" s="51"/>
      <c r="C491" s="71" t="str">
        <f>_xlfn.IFNA(INDEX(Spec_Master_List_tbl[ARB_ID],MATCH(Registration_Tbl[[#This Row],[Facility_Unit_Name]],Spec_Master_List_tbl[Specified_Import_Name],0)),"")</f>
        <v/>
      </c>
      <c r="D491" s="52" t="str">
        <f>IF(_xlfn.IFNA(INDEX(Spec_Master_List_tbl[Primary Fuel],MATCH(Registration_Tbl[[#This Row],[Facility_Unit_ARB_ID]],Spec_Master_List_tbl[ARB_ID],0)),"")=0,"",_xlfn.IFNA(INDEX(Spec_Master_List_tbl[Primary Fuel],MATCH(Registration_Tbl[[#This Row],[Facility_Unit_ARB_ID]],Spec_Master_List_tbl[ARB_ID],0)),""))</f>
        <v/>
      </c>
      <c r="E491" s="84" t="str">
        <f>IF(_xlfn.IFNA(INDEX(Spec_Master_List_tbl[Cogen],MATCH(Registration_Tbl[[#This Row],[Facility_Unit_ARB_ID]],Spec_Master_List_tbl[ARB_ID],0)),"")=0,"",_xlfn.IFNA(INDEX(Spec_Master_List_tbl[Cogen],MATCH(Registration_Tbl[[#This Row],[Facility_Unit_ARB_ID]],Spec_Master_List_tbl[ARB_ID],0)),""))</f>
        <v/>
      </c>
      <c r="F491" s="72"/>
      <c r="G491" s="52" t="str">
        <f>IF(_xlfn.IFNA(INDEX(Spec_Master_List_tbl[USEPA_GHG_ID],MATCH(Registration_Tbl[[#This Row],[Facility_Unit_ARB_ID]],Spec_Master_List_tbl[ARB_ID],0)),"")=0,"",_xlfn.IFNA(INDEX(Spec_Master_List_tbl[USEPA_GHG_ID],MATCH(Registration_Tbl[[#This Row],[Facility_Unit_ARB_ID]],Spec_Master_List_tbl[ARB_ID],0)),""))</f>
        <v/>
      </c>
      <c r="H491"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91" s="52" t="str">
        <f>IF(_xlfn.IFNA(INDEX(Spec_Master_List_tbl[CEC_RPS_ID],MATCH(Registration_Tbl[[#This Row],[Facility_Unit_ARB_ID]],Spec_Master_List_tbl[ARB_ID],0)),"")=0,"",_xlfn.IFNA(INDEX(Spec_Master_List_tbl[CEC_RPS_ID],MATCH(Registration_Tbl[[#This Row],[Facility_Unit_ARB_ID]],Spec_Master_List_tbl[ARB_ID],0)),""))</f>
        <v/>
      </c>
      <c r="J491" s="83"/>
      <c r="K491" s="56"/>
      <c r="L491" s="57"/>
      <c r="M491"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91" s="63"/>
      <c r="O491" s="59"/>
      <c r="P491" s="57"/>
      <c r="Q491" s="57"/>
      <c r="R491" s="58"/>
      <c r="S491"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91" s="70"/>
      <c r="U491" s="70"/>
      <c r="V491" s="70"/>
      <c r="W491" s="56"/>
      <c r="X491" s="57"/>
      <c r="Y491" s="57"/>
      <c r="Z491" s="56"/>
      <c r="AA491" s="57"/>
      <c r="AB491" s="56"/>
      <c r="AC491" s="57"/>
    </row>
    <row r="492" spans="1:29" ht="16" thickBot="1" x14ac:dyDescent="0.4">
      <c r="A492" s="50" t="str">
        <f>IF(ISBLANK(Registration_Tbl[[#This Row],[Facility_Unit_Name]]),"",'EPE Information'!$C$9)</f>
        <v/>
      </c>
      <c r="B492" s="51"/>
      <c r="C492" s="71" t="str">
        <f>_xlfn.IFNA(INDEX(Spec_Master_List_tbl[ARB_ID],MATCH(Registration_Tbl[[#This Row],[Facility_Unit_Name]],Spec_Master_List_tbl[Specified_Import_Name],0)),"")</f>
        <v/>
      </c>
      <c r="D492" s="52" t="str">
        <f>IF(_xlfn.IFNA(INDEX(Spec_Master_List_tbl[Primary Fuel],MATCH(Registration_Tbl[[#This Row],[Facility_Unit_ARB_ID]],Spec_Master_List_tbl[ARB_ID],0)),"")=0,"",_xlfn.IFNA(INDEX(Spec_Master_List_tbl[Primary Fuel],MATCH(Registration_Tbl[[#This Row],[Facility_Unit_ARB_ID]],Spec_Master_List_tbl[ARB_ID],0)),""))</f>
        <v/>
      </c>
      <c r="E492" s="84" t="str">
        <f>IF(_xlfn.IFNA(INDEX(Spec_Master_List_tbl[Cogen],MATCH(Registration_Tbl[[#This Row],[Facility_Unit_ARB_ID]],Spec_Master_List_tbl[ARB_ID],0)),"")=0,"",_xlfn.IFNA(INDEX(Spec_Master_List_tbl[Cogen],MATCH(Registration_Tbl[[#This Row],[Facility_Unit_ARB_ID]],Spec_Master_List_tbl[ARB_ID],0)),""))</f>
        <v/>
      </c>
      <c r="F492" s="72"/>
      <c r="G492" s="52" t="str">
        <f>IF(_xlfn.IFNA(INDEX(Spec_Master_List_tbl[USEPA_GHG_ID],MATCH(Registration_Tbl[[#This Row],[Facility_Unit_ARB_ID]],Spec_Master_List_tbl[ARB_ID],0)),"")=0,"",_xlfn.IFNA(INDEX(Spec_Master_List_tbl[USEPA_GHG_ID],MATCH(Registration_Tbl[[#This Row],[Facility_Unit_ARB_ID]],Spec_Master_List_tbl[ARB_ID],0)),""))</f>
        <v/>
      </c>
      <c r="H492"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92" s="52" t="str">
        <f>IF(_xlfn.IFNA(INDEX(Spec_Master_List_tbl[CEC_RPS_ID],MATCH(Registration_Tbl[[#This Row],[Facility_Unit_ARB_ID]],Spec_Master_List_tbl[ARB_ID],0)),"")=0,"",_xlfn.IFNA(INDEX(Spec_Master_List_tbl[CEC_RPS_ID],MATCH(Registration_Tbl[[#This Row],[Facility_Unit_ARB_ID]],Spec_Master_List_tbl[ARB_ID],0)),""))</f>
        <v/>
      </c>
      <c r="J492" s="83"/>
      <c r="K492" s="56"/>
      <c r="L492" s="57"/>
      <c r="M492"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92" s="63"/>
      <c r="O492" s="59"/>
      <c r="P492" s="57"/>
      <c r="Q492" s="57"/>
      <c r="R492" s="58"/>
      <c r="S492"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92" s="70"/>
      <c r="U492" s="70"/>
      <c r="V492" s="70"/>
      <c r="W492" s="56"/>
      <c r="X492" s="57"/>
      <c r="Y492" s="57"/>
      <c r="Z492" s="56"/>
      <c r="AA492" s="57"/>
      <c r="AB492" s="56"/>
      <c r="AC492" s="57"/>
    </row>
    <row r="493" spans="1:29" ht="16" thickBot="1" x14ac:dyDescent="0.4">
      <c r="A493" s="50" t="str">
        <f>IF(ISBLANK(Registration_Tbl[[#This Row],[Facility_Unit_Name]]),"",'EPE Information'!$C$9)</f>
        <v/>
      </c>
      <c r="B493" s="51"/>
      <c r="C493" s="71" t="str">
        <f>_xlfn.IFNA(INDEX(Spec_Master_List_tbl[ARB_ID],MATCH(Registration_Tbl[[#This Row],[Facility_Unit_Name]],Spec_Master_List_tbl[Specified_Import_Name],0)),"")</f>
        <v/>
      </c>
      <c r="D493" s="52" t="str">
        <f>IF(_xlfn.IFNA(INDEX(Spec_Master_List_tbl[Primary Fuel],MATCH(Registration_Tbl[[#This Row],[Facility_Unit_ARB_ID]],Spec_Master_List_tbl[ARB_ID],0)),"")=0,"",_xlfn.IFNA(INDEX(Spec_Master_List_tbl[Primary Fuel],MATCH(Registration_Tbl[[#This Row],[Facility_Unit_ARB_ID]],Spec_Master_List_tbl[ARB_ID],0)),""))</f>
        <v/>
      </c>
      <c r="E493" s="84" t="str">
        <f>IF(_xlfn.IFNA(INDEX(Spec_Master_List_tbl[Cogen],MATCH(Registration_Tbl[[#This Row],[Facility_Unit_ARB_ID]],Spec_Master_List_tbl[ARB_ID],0)),"")=0,"",_xlfn.IFNA(INDEX(Spec_Master_List_tbl[Cogen],MATCH(Registration_Tbl[[#This Row],[Facility_Unit_ARB_ID]],Spec_Master_List_tbl[ARB_ID],0)),""))</f>
        <v/>
      </c>
      <c r="F493" s="72"/>
      <c r="G493" s="52" t="str">
        <f>IF(_xlfn.IFNA(INDEX(Spec_Master_List_tbl[USEPA_GHG_ID],MATCH(Registration_Tbl[[#This Row],[Facility_Unit_ARB_ID]],Spec_Master_List_tbl[ARB_ID],0)),"")=0,"",_xlfn.IFNA(INDEX(Spec_Master_List_tbl[USEPA_GHG_ID],MATCH(Registration_Tbl[[#This Row],[Facility_Unit_ARB_ID]],Spec_Master_List_tbl[ARB_ID],0)),""))</f>
        <v/>
      </c>
      <c r="H493"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93" s="52" t="str">
        <f>IF(_xlfn.IFNA(INDEX(Spec_Master_List_tbl[CEC_RPS_ID],MATCH(Registration_Tbl[[#This Row],[Facility_Unit_ARB_ID]],Spec_Master_List_tbl[ARB_ID],0)),"")=0,"",_xlfn.IFNA(INDEX(Spec_Master_List_tbl[CEC_RPS_ID],MATCH(Registration_Tbl[[#This Row],[Facility_Unit_ARB_ID]],Spec_Master_List_tbl[ARB_ID],0)),""))</f>
        <v/>
      </c>
      <c r="J493" s="83"/>
      <c r="K493" s="56"/>
      <c r="L493" s="57"/>
      <c r="M493"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93" s="63"/>
      <c r="O493" s="59"/>
      <c r="P493" s="57"/>
      <c r="Q493" s="57"/>
      <c r="R493" s="58"/>
      <c r="S493"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93" s="70"/>
      <c r="U493" s="70"/>
      <c r="V493" s="70"/>
      <c r="W493" s="56"/>
      <c r="X493" s="57"/>
      <c r="Y493" s="57"/>
      <c r="Z493" s="56"/>
      <c r="AA493" s="57"/>
      <c r="AB493" s="56"/>
      <c r="AC493" s="57"/>
    </row>
    <row r="494" spans="1:29" ht="16" thickBot="1" x14ac:dyDescent="0.4">
      <c r="A494" s="50" t="str">
        <f>IF(ISBLANK(Registration_Tbl[[#This Row],[Facility_Unit_Name]]),"",'EPE Information'!$C$9)</f>
        <v/>
      </c>
      <c r="B494" s="51"/>
      <c r="C494" s="71" t="str">
        <f>_xlfn.IFNA(INDEX(Spec_Master_List_tbl[ARB_ID],MATCH(Registration_Tbl[[#This Row],[Facility_Unit_Name]],Spec_Master_List_tbl[Specified_Import_Name],0)),"")</f>
        <v/>
      </c>
      <c r="D494" s="52" t="str">
        <f>IF(_xlfn.IFNA(INDEX(Spec_Master_List_tbl[Primary Fuel],MATCH(Registration_Tbl[[#This Row],[Facility_Unit_ARB_ID]],Spec_Master_List_tbl[ARB_ID],0)),"")=0,"",_xlfn.IFNA(INDEX(Spec_Master_List_tbl[Primary Fuel],MATCH(Registration_Tbl[[#This Row],[Facility_Unit_ARB_ID]],Spec_Master_List_tbl[ARB_ID],0)),""))</f>
        <v/>
      </c>
      <c r="E494" s="84" t="str">
        <f>IF(_xlfn.IFNA(INDEX(Spec_Master_List_tbl[Cogen],MATCH(Registration_Tbl[[#This Row],[Facility_Unit_ARB_ID]],Spec_Master_List_tbl[ARB_ID],0)),"")=0,"",_xlfn.IFNA(INDEX(Spec_Master_List_tbl[Cogen],MATCH(Registration_Tbl[[#This Row],[Facility_Unit_ARB_ID]],Spec_Master_List_tbl[ARB_ID],0)),""))</f>
        <v/>
      </c>
      <c r="F494" s="72"/>
      <c r="G494" s="52" t="str">
        <f>IF(_xlfn.IFNA(INDEX(Spec_Master_List_tbl[USEPA_GHG_ID],MATCH(Registration_Tbl[[#This Row],[Facility_Unit_ARB_ID]],Spec_Master_List_tbl[ARB_ID],0)),"")=0,"",_xlfn.IFNA(INDEX(Spec_Master_List_tbl[USEPA_GHG_ID],MATCH(Registration_Tbl[[#This Row],[Facility_Unit_ARB_ID]],Spec_Master_List_tbl[ARB_ID],0)),""))</f>
        <v/>
      </c>
      <c r="H494"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94" s="52" t="str">
        <f>IF(_xlfn.IFNA(INDEX(Spec_Master_List_tbl[CEC_RPS_ID],MATCH(Registration_Tbl[[#This Row],[Facility_Unit_ARB_ID]],Spec_Master_List_tbl[ARB_ID],0)),"")=0,"",_xlfn.IFNA(INDEX(Spec_Master_List_tbl[CEC_RPS_ID],MATCH(Registration_Tbl[[#This Row],[Facility_Unit_ARB_ID]],Spec_Master_List_tbl[ARB_ID],0)),""))</f>
        <v/>
      </c>
      <c r="J494" s="83"/>
      <c r="K494" s="56"/>
      <c r="L494" s="57"/>
      <c r="M494"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94" s="63"/>
      <c r="O494" s="59"/>
      <c r="P494" s="57"/>
      <c r="Q494" s="57"/>
      <c r="R494" s="58"/>
      <c r="S494"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94" s="70"/>
      <c r="U494" s="70"/>
      <c r="V494" s="70"/>
      <c r="W494" s="56"/>
      <c r="X494" s="57"/>
      <c r="Y494" s="57"/>
      <c r="Z494" s="56"/>
      <c r="AA494" s="57"/>
      <c r="AB494" s="56"/>
      <c r="AC494" s="57"/>
    </row>
    <row r="495" spans="1:29" ht="16" thickBot="1" x14ac:dyDescent="0.4">
      <c r="A495" s="50" t="str">
        <f>IF(ISBLANK(Registration_Tbl[[#This Row],[Facility_Unit_Name]]),"",'EPE Information'!$C$9)</f>
        <v/>
      </c>
      <c r="B495" s="51"/>
      <c r="C495" s="71" t="str">
        <f>_xlfn.IFNA(INDEX(Spec_Master_List_tbl[ARB_ID],MATCH(Registration_Tbl[[#This Row],[Facility_Unit_Name]],Spec_Master_List_tbl[Specified_Import_Name],0)),"")</f>
        <v/>
      </c>
      <c r="D495" s="52" t="str">
        <f>IF(_xlfn.IFNA(INDEX(Spec_Master_List_tbl[Primary Fuel],MATCH(Registration_Tbl[[#This Row],[Facility_Unit_ARB_ID]],Spec_Master_List_tbl[ARB_ID],0)),"")=0,"",_xlfn.IFNA(INDEX(Spec_Master_List_tbl[Primary Fuel],MATCH(Registration_Tbl[[#This Row],[Facility_Unit_ARB_ID]],Spec_Master_List_tbl[ARB_ID],0)),""))</f>
        <v/>
      </c>
      <c r="E495" s="84" t="str">
        <f>IF(_xlfn.IFNA(INDEX(Spec_Master_List_tbl[Cogen],MATCH(Registration_Tbl[[#This Row],[Facility_Unit_ARB_ID]],Spec_Master_List_tbl[ARB_ID],0)),"")=0,"",_xlfn.IFNA(INDEX(Spec_Master_List_tbl[Cogen],MATCH(Registration_Tbl[[#This Row],[Facility_Unit_ARB_ID]],Spec_Master_List_tbl[ARB_ID],0)),""))</f>
        <v/>
      </c>
      <c r="F495" s="72"/>
      <c r="G495" s="52" t="str">
        <f>IF(_xlfn.IFNA(INDEX(Spec_Master_List_tbl[USEPA_GHG_ID],MATCH(Registration_Tbl[[#This Row],[Facility_Unit_ARB_ID]],Spec_Master_List_tbl[ARB_ID],0)),"")=0,"",_xlfn.IFNA(INDEX(Spec_Master_List_tbl[USEPA_GHG_ID],MATCH(Registration_Tbl[[#This Row],[Facility_Unit_ARB_ID]],Spec_Master_List_tbl[ARB_ID],0)),""))</f>
        <v/>
      </c>
      <c r="H495"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95" s="52" t="str">
        <f>IF(_xlfn.IFNA(INDEX(Spec_Master_List_tbl[CEC_RPS_ID],MATCH(Registration_Tbl[[#This Row],[Facility_Unit_ARB_ID]],Spec_Master_List_tbl[ARB_ID],0)),"")=0,"",_xlfn.IFNA(INDEX(Spec_Master_List_tbl[CEC_RPS_ID],MATCH(Registration_Tbl[[#This Row],[Facility_Unit_ARB_ID]],Spec_Master_List_tbl[ARB_ID],0)),""))</f>
        <v/>
      </c>
      <c r="J495" s="83"/>
      <c r="K495" s="56"/>
      <c r="L495" s="57"/>
      <c r="M495"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95" s="63"/>
      <c r="O495" s="59"/>
      <c r="P495" s="57"/>
      <c r="Q495" s="57"/>
      <c r="R495" s="58"/>
      <c r="S495"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95" s="70"/>
      <c r="U495" s="70"/>
      <c r="V495" s="70"/>
      <c r="W495" s="56"/>
      <c r="X495" s="57"/>
      <c r="Y495" s="57"/>
      <c r="Z495" s="56"/>
      <c r="AA495" s="57"/>
      <c r="AB495" s="56"/>
      <c r="AC495" s="57"/>
    </row>
    <row r="496" spans="1:29" ht="16" thickBot="1" x14ac:dyDescent="0.4">
      <c r="A496" s="50" t="str">
        <f>IF(ISBLANK(Registration_Tbl[[#This Row],[Facility_Unit_Name]]),"",'EPE Information'!$C$9)</f>
        <v/>
      </c>
      <c r="B496" s="51"/>
      <c r="C496" s="71" t="str">
        <f>_xlfn.IFNA(INDEX(Spec_Master_List_tbl[ARB_ID],MATCH(Registration_Tbl[[#This Row],[Facility_Unit_Name]],Spec_Master_List_tbl[Specified_Import_Name],0)),"")</f>
        <v/>
      </c>
      <c r="D496" s="52" t="str">
        <f>IF(_xlfn.IFNA(INDEX(Spec_Master_List_tbl[Primary Fuel],MATCH(Registration_Tbl[[#This Row],[Facility_Unit_ARB_ID]],Spec_Master_List_tbl[ARB_ID],0)),"")=0,"",_xlfn.IFNA(INDEX(Spec_Master_List_tbl[Primary Fuel],MATCH(Registration_Tbl[[#This Row],[Facility_Unit_ARB_ID]],Spec_Master_List_tbl[ARB_ID],0)),""))</f>
        <v/>
      </c>
      <c r="E496" s="84" t="str">
        <f>IF(_xlfn.IFNA(INDEX(Spec_Master_List_tbl[Cogen],MATCH(Registration_Tbl[[#This Row],[Facility_Unit_ARB_ID]],Spec_Master_List_tbl[ARB_ID],0)),"")=0,"",_xlfn.IFNA(INDEX(Spec_Master_List_tbl[Cogen],MATCH(Registration_Tbl[[#This Row],[Facility_Unit_ARB_ID]],Spec_Master_List_tbl[ARB_ID],0)),""))</f>
        <v/>
      </c>
      <c r="F496" s="72"/>
      <c r="G496" s="52" t="str">
        <f>IF(_xlfn.IFNA(INDEX(Spec_Master_List_tbl[USEPA_GHG_ID],MATCH(Registration_Tbl[[#This Row],[Facility_Unit_ARB_ID]],Spec_Master_List_tbl[ARB_ID],0)),"")=0,"",_xlfn.IFNA(INDEX(Spec_Master_List_tbl[USEPA_GHG_ID],MATCH(Registration_Tbl[[#This Row],[Facility_Unit_ARB_ID]],Spec_Master_List_tbl[ARB_ID],0)),""))</f>
        <v/>
      </c>
      <c r="H496"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96" s="52" t="str">
        <f>IF(_xlfn.IFNA(INDEX(Spec_Master_List_tbl[CEC_RPS_ID],MATCH(Registration_Tbl[[#This Row],[Facility_Unit_ARB_ID]],Spec_Master_List_tbl[ARB_ID],0)),"")=0,"",_xlfn.IFNA(INDEX(Spec_Master_List_tbl[CEC_RPS_ID],MATCH(Registration_Tbl[[#This Row],[Facility_Unit_ARB_ID]],Spec_Master_List_tbl[ARB_ID],0)),""))</f>
        <v/>
      </c>
      <c r="J496" s="83"/>
      <c r="K496" s="56"/>
      <c r="L496" s="57"/>
      <c r="M496"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96" s="63"/>
      <c r="O496" s="59"/>
      <c r="P496" s="57"/>
      <c r="Q496" s="57"/>
      <c r="R496" s="58"/>
      <c r="S496"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96" s="70"/>
      <c r="U496" s="70"/>
      <c r="V496" s="70"/>
      <c r="W496" s="56"/>
      <c r="X496" s="57"/>
      <c r="Y496" s="57"/>
      <c r="Z496" s="56"/>
      <c r="AA496" s="57"/>
      <c r="AB496" s="56"/>
      <c r="AC496" s="57"/>
    </row>
    <row r="497" spans="1:29" ht="16" thickBot="1" x14ac:dyDescent="0.4">
      <c r="A497" s="50" t="str">
        <f>IF(ISBLANK(Registration_Tbl[[#This Row],[Facility_Unit_Name]]),"",'EPE Information'!$C$9)</f>
        <v/>
      </c>
      <c r="B497" s="51"/>
      <c r="C497" s="71" t="str">
        <f>_xlfn.IFNA(INDEX(Spec_Master_List_tbl[ARB_ID],MATCH(Registration_Tbl[[#This Row],[Facility_Unit_Name]],Spec_Master_List_tbl[Specified_Import_Name],0)),"")</f>
        <v/>
      </c>
      <c r="D497" s="52" t="str">
        <f>IF(_xlfn.IFNA(INDEX(Spec_Master_List_tbl[Primary Fuel],MATCH(Registration_Tbl[[#This Row],[Facility_Unit_ARB_ID]],Spec_Master_List_tbl[ARB_ID],0)),"")=0,"",_xlfn.IFNA(INDEX(Spec_Master_List_tbl[Primary Fuel],MATCH(Registration_Tbl[[#This Row],[Facility_Unit_ARB_ID]],Spec_Master_List_tbl[ARB_ID],0)),""))</f>
        <v/>
      </c>
      <c r="E497" s="84" t="str">
        <f>IF(_xlfn.IFNA(INDEX(Spec_Master_List_tbl[Cogen],MATCH(Registration_Tbl[[#This Row],[Facility_Unit_ARB_ID]],Spec_Master_List_tbl[ARB_ID],0)),"")=0,"",_xlfn.IFNA(INDEX(Spec_Master_List_tbl[Cogen],MATCH(Registration_Tbl[[#This Row],[Facility_Unit_ARB_ID]],Spec_Master_List_tbl[ARB_ID],0)),""))</f>
        <v/>
      </c>
      <c r="F497" s="72"/>
      <c r="G497" s="52" t="str">
        <f>IF(_xlfn.IFNA(INDEX(Spec_Master_List_tbl[USEPA_GHG_ID],MATCH(Registration_Tbl[[#This Row],[Facility_Unit_ARB_ID]],Spec_Master_List_tbl[ARB_ID],0)),"")=0,"",_xlfn.IFNA(INDEX(Spec_Master_List_tbl[USEPA_GHG_ID],MATCH(Registration_Tbl[[#This Row],[Facility_Unit_ARB_ID]],Spec_Master_List_tbl[ARB_ID],0)),""))</f>
        <v/>
      </c>
      <c r="H497"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97" s="52" t="str">
        <f>IF(_xlfn.IFNA(INDEX(Spec_Master_List_tbl[CEC_RPS_ID],MATCH(Registration_Tbl[[#This Row],[Facility_Unit_ARB_ID]],Spec_Master_List_tbl[ARB_ID],0)),"")=0,"",_xlfn.IFNA(INDEX(Spec_Master_List_tbl[CEC_RPS_ID],MATCH(Registration_Tbl[[#This Row],[Facility_Unit_ARB_ID]],Spec_Master_List_tbl[ARB_ID],0)),""))</f>
        <v/>
      </c>
      <c r="J497" s="83"/>
      <c r="K497" s="56"/>
      <c r="L497" s="57"/>
      <c r="M497"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97" s="63"/>
      <c r="O497" s="59"/>
      <c r="P497" s="57"/>
      <c r="Q497" s="57"/>
      <c r="R497" s="58"/>
      <c r="S497"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97" s="70"/>
      <c r="U497" s="70"/>
      <c r="V497" s="70"/>
      <c r="W497" s="56"/>
      <c r="X497" s="57"/>
      <c r="Y497" s="57"/>
      <c r="Z497" s="56"/>
      <c r="AA497" s="57"/>
      <c r="AB497" s="56"/>
      <c r="AC497" s="57"/>
    </row>
    <row r="498" spans="1:29" ht="16" thickBot="1" x14ac:dyDescent="0.4">
      <c r="A498" s="50" t="str">
        <f>IF(ISBLANK(Registration_Tbl[[#This Row],[Facility_Unit_Name]]),"",'EPE Information'!$C$9)</f>
        <v/>
      </c>
      <c r="B498" s="51"/>
      <c r="C498" s="71" t="str">
        <f>_xlfn.IFNA(INDEX(Spec_Master_List_tbl[ARB_ID],MATCH(Registration_Tbl[[#This Row],[Facility_Unit_Name]],Spec_Master_List_tbl[Specified_Import_Name],0)),"")</f>
        <v/>
      </c>
      <c r="D498" s="52" t="str">
        <f>IF(_xlfn.IFNA(INDEX(Spec_Master_List_tbl[Primary Fuel],MATCH(Registration_Tbl[[#This Row],[Facility_Unit_ARB_ID]],Spec_Master_List_tbl[ARB_ID],0)),"")=0,"",_xlfn.IFNA(INDEX(Spec_Master_List_tbl[Primary Fuel],MATCH(Registration_Tbl[[#This Row],[Facility_Unit_ARB_ID]],Spec_Master_List_tbl[ARB_ID],0)),""))</f>
        <v/>
      </c>
      <c r="E498" s="84" t="str">
        <f>IF(_xlfn.IFNA(INDEX(Spec_Master_List_tbl[Cogen],MATCH(Registration_Tbl[[#This Row],[Facility_Unit_ARB_ID]],Spec_Master_List_tbl[ARB_ID],0)),"")=0,"",_xlfn.IFNA(INDEX(Spec_Master_List_tbl[Cogen],MATCH(Registration_Tbl[[#This Row],[Facility_Unit_ARB_ID]],Spec_Master_List_tbl[ARB_ID],0)),""))</f>
        <v/>
      </c>
      <c r="F498" s="72"/>
      <c r="G498" s="52" t="str">
        <f>IF(_xlfn.IFNA(INDEX(Spec_Master_List_tbl[USEPA_GHG_ID],MATCH(Registration_Tbl[[#This Row],[Facility_Unit_ARB_ID]],Spec_Master_List_tbl[ARB_ID],0)),"")=0,"",_xlfn.IFNA(INDEX(Spec_Master_List_tbl[USEPA_GHG_ID],MATCH(Registration_Tbl[[#This Row],[Facility_Unit_ARB_ID]],Spec_Master_List_tbl[ARB_ID],0)),""))</f>
        <v/>
      </c>
      <c r="H498"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98" s="52" t="str">
        <f>IF(_xlfn.IFNA(INDEX(Spec_Master_List_tbl[CEC_RPS_ID],MATCH(Registration_Tbl[[#This Row],[Facility_Unit_ARB_ID]],Spec_Master_List_tbl[ARB_ID],0)),"")=0,"",_xlfn.IFNA(INDEX(Spec_Master_List_tbl[CEC_RPS_ID],MATCH(Registration_Tbl[[#This Row],[Facility_Unit_ARB_ID]],Spec_Master_List_tbl[ARB_ID],0)),""))</f>
        <v/>
      </c>
      <c r="J498" s="83"/>
      <c r="K498" s="56"/>
      <c r="L498" s="57"/>
      <c r="M498"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98" s="63"/>
      <c r="O498" s="59"/>
      <c r="P498" s="57"/>
      <c r="Q498" s="57"/>
      <c r="R498" s="58"/>
      <c r="S498"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98" s="70"/>
      <c r="U498" s="70"/>
      <c r="V498" s="70"/>
      <c r="W498" s="56"/>
      <c r="X498" s="57"/>
      <c r="Y498" s="57"/>
      <c r="Z498" s="56"/>
      <c r="AA498" s="57"/>
      <c r="AB498" s="56"/>
      <c r="AC498" s="57"/>
    </row>
    <row r="499" spans="1:29" ht="16" thickBot="1" x14ac:dyDescent="0.4">
      <c r="A499" s="50" t="str">
        <f>IF(ISBLANK(Registration_Tbl[[#This Row],[Facility_Unit_Name]]),"",'EPE Information'!$C$9)</f>
        <v/>
      </c>
      <c r="B499" s="51"/>
      <c r="C499" s="71" t="str">
        <f>_xlfn.IFNA(INDEX(Spec_Master_List_tbl[ARB_ID],MATCH(Registration_Tbl[[#This Row],[Facility_Unit_Name]],Spec_Master_List_tbl[Specified_Import_Name],0)),"")</f>
        <v/>
      </c>
      <c r="D499" s="52" t="str">
        <f>IF(_xlfn.IFNA(INDEX(Spec_Master_List_tbl[Primary Fuel],MATCH(Registration_Tbl[[#This Row],[Facility_Unit_ARB_ID]],Spec_Master_List_tbl[ARB_ID],0)),"")=0,"",_xlfn.IFNA(INDEX(Spec_Master_List_tbl[Primary Fuel],MATCH(Registration_Tbl[[#This Row],[Facility_Unit_ARB_ID]],Spec_Master_List_tbl[ARB_ID],0)),""))</f>
        <v/>
      </c>
      <c r="E499" s="84" t="str">
        <f>IF(_xlfn.IFNA(INDEX(Spec_Master_List_tbl[Cogen],MATCH(Registration_Tbl[[#This Row],[Facility_Unit_ARB_ID]],Spec_Master_List_tbl[ARB_ID],0)),"")=0,"",_xlfn.IFNA(INDEX(Spec_Master_List_tbl[Cogen],MATCH(Registration_Tbl[[#This Row],[Facility_Unit_ARB_ID]],Spec_Master_List_tbl[ARB_ID],0)),""))</f>
        <v/>
      </c>
      <c r="F499" s="72"/>
      <c r="G499" s="52" t="str">
        <f>IF(_xlfn.IFNA(INDEX(Spec_Master_List_tbl[USEPA_GHG_ID],MATCH(Registration_Tbl[[#This Row],[Facility_Unit_ARB_ID]],Spec_Master_List_tbl[ARB_ID],0)),"")=0,"",_xlfn.IFNA(INDEX(Spec_Master_List_tbl[USEPA_GHG_ID],MATCH(Registration_Tbl[[#This Row],[Facility_Unit_ARB_ID]],Spec_Master_List_tbl[ARB_ID],0)),""))</f>
        <v/>
      </c>
      <c r="H499"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499" s="52" t="str">
        <f>IF(_xlfn.IFNA(INDEX(Spec_Master_List_tbl[CEC_RPS_ID],MATCH(Registration_Tbl[[#This Row],[Facility_Unit_ARB_ID]],Spec_Master_List_tbl[ARB_ID],0)),"")=0,"",_xlfn.IFNA(INDEX(Spec_Master_List_tbl[CEC_RPS_ID],MATCH(Registration_Tbl[[#This Row],[Facility_Unit_ARB_ID]],Spec_Master_List_tbl[ARB_ID],0)),""))</f>
        <v/>
      </c>
      <c r="J499" s="83"/>
      <c r="K499" s="56"/>
      <c r="L499" s="57"/>
      <c r="M499"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499" s="63"/>
      <c r="O499" s="59"/>
      <c r="P499" s="57"/>
      <c r="Q499" s="57"/>
      <c r="R499" s="58"/>
      <c r="S499"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499" s="70"/>
      <c r="U499" s="70"/>
      <c r="V499" s="70"/>
      <c r="W499" s="56"/>
      <c r="X499" s="57"/>
      <c r="Y499" s="57"/>
      <c r="Z499" s="56"/>
      <c r="AA499" s="57"/>
      <c r="AB499" s="56"/>
      <c r="AC499" s="57"/>
    </row>
    <row r="500" spans="1:29" ht="16" thickBot="1" x14ac:dyDescent="0.4">
      <c r="A500" s="50" t="str">
        <f>IF(ISBLANK(Registration_Tbl[[#This Row],[Facility_Unit_Name]]),"",'EPE Information'!$C$9)</f>
        <v/>
      </c>
      <c r="B500" s="51"/>
      <c r="C500" s="71" t="str">
        <f>_xlfn.IFNA(INDEX(Spec_Master_List_tbl[ARB_ID],MATCH(Registration_Tbl[[#This Row],[Facility_Unit_Name]],Spec_Master_List_tbl[Specified_Import_Name],0)),"")</f>
        <v/>
      </c>
      <c r="D500" s="52" t="str">
        <f>IF(_xlfn.IFNA(INDEX(Spec_Master_List_tbl[Primary Fuel],MATCH(Registration_Tbl[[#This Row],[Facility_Unit_ARB_ID]],Spec_Master_List_tbl[ARB_ID],0)),"")=0,"",_xlfn.IFNA(INDEX(Spec_Master_List_tbl[Primary Fuel],MATCH(Registration_Tbl[[#This Row],[Facility_Unit_ARB_ID]],Spec_Master_List_tbl[ARB_ID],0)),""))</f>
        <v/>
      </c>
      <c r="E500" s="84" t="str">
        <f>IF(_xlfn.IFNA(INDEX(Spec_Master_List_tbl[Cogen],MATCH(Registration_Tbl[[#This Row],[Facility_Unit_ARB_ID]],Spec_Master_List_tbl[ARB_ID],0)),"")=0,"",_xlfn.IFNA(INDEX(Spec_Master_List_tbl[Cogen],MATCH(Registration_Tbl[[#This Row],[Facility_Unit_ARB_ID]],Spec_Master_List_tbl[ARB_ID],0)),""))</f>
        <v/>
      </c>
      <c r="F500" s="72"/>
      <c r="G500" s="52" t="str">
        <f>IF(_xlfn.IFNA(INDEX(Spec_Master_List_tbl[USEPA_GHG_ID],MATCH(Registration_Tbl[[#This Row],[Facility_Unit_ARB_ID]],Spec_Master_List_tbl[ARB_ID],0)),"")=0,"",_xlfn.IFNA(INDEX(Spec_Master_List_tbl[USEPA_GHG_ID],MATCH(Registration_Tbl[[#This Row],[Facility_Unit_ARB_ID]],Spec_Master_List_tbl[ARB_ID],0)),""))</f>
        <v/>
      </c>
      <c r="H500" s="52" t="str">
        <f>IF(_xlfn.IFNA(INDEX(Spec_Master_List_tbl[EIA_Plant_ID_(single)],MATCH(Registration_Tbl[[#This Row],[Facility_Unit_ARB_ID]],Spec_Master_List_tbl[ARB_ID],0)),"")=0,"",_xlfn.IFNA(INDEX(Spec_Master_List_tbl[EIA_Plant_ID_(single)],MATCH(Registration_Tbl[[#This Row],[Facility_Unit_ARB_ID]],Spec_Master_List_tbl[ARB_ID],0)),""))</f>
        <v/>
      </c>
      <c r="I500" s="52" t="str">
        <f>IF(_xlfn.IFNA(INDEX(Spec_Master_List_tbl[CEC_RPS_ID],MATCH(Registration_Tbl[[#This Row],[Facility_Unit_ARB_ID]],Spec_Master_List_tbl[ARB_ID],0)),"")=0,"",_xlfn.IFNA(INDEX(Spec_Master_List_tbl[CEC_RPS_ID],MATCH(Registration_Tbl[[#This Row],[Facility_Unit_ARB_ID]],Spec_Master_List_tbl[ARB_ID],0)),""))</f>
        <v/>
      </c>
      <c r="J500" s="83"/>
      <c r="K500" s="56"/>
      <c r="L500" s="57"/>
      <c r="M500" s="53" t="str">
        <f>IF(_xlfn.IFNA(INDEX(Spec_Master_List_tbl[Nameplate_Capacity_(MW)],MATCH(Registration_Tbl[[#This Row],[Facility_Unit_ARB_ID]],Spec_Master_List_tbl[ARB_ID],0)),"")=0,"",_xlfn.IFNA(INDEX(Spec_Master_List_tbl[Nameplate_Capacity_(MW)],MATCH(Registration_Tbl[[#This Row],[Facility_Unit_ARB_ID]],Spec_Master_List_tbl[ARB_ID],0)),""))</f>
        <v/>
      </c>
      <c r="N500" s="63"/>
      <c r="O500" s="59"/>
      <c r="P500" s="57"/>
      <c r="Q500" s="57"/>
      <c r="R500" s="58"/>
      <c r="S500" s="54" t="str">
        <f>IF(_xlfn.IFNA(INDEX(Spec_Master_List_tbl[System_Power_Owner],MATCH(Registration_Tbl[[#This Row],[Facility_Unit_ARB_ID]],Spec_Master_List_tbl[ARB_ID],0)),"")=0,"",_xlfn.IFNA(INDEX(Spec_Master_List_tbl[System_Power_Owner],MATCH(Registration_Tbl[[#This Row],[Facility_Unit_ARB_ID]],Spec_Master_List_tbl[ARB_ID],0)),""))</f>
        <v/>
      </c>
      <c r="T500" s="70"/>
      <c r="U500" s="70"/>
      <c r="V500" s="70"/>
      <c r="W500" s="56"/>
      <c r="X500" s="57"/>
      <c r="Y500" s="57"/>
      <c r="Z500" s="56"/>
      <c r="AA500" s="57"/>
      <c r="AB500" s="56"/>
      <c r="AC500" s="57"/>
    </row>
  </sheetData>
  <sheetProtection algorithmName="SHA-512" hashValue="wRAPsbXyrvfHVC66VpcIQH+GKy96i1jTlqmg3oGo/OEl7LL6zoIygHhSbFwRsb5qOkwvSzx7FdTKrCgvNmNi3w==" saltValue="K2Q5lM+nGREkJCRUQDvsEA==" spinCount="100000" sheet="1" selectLockedCells="1"/>
  <mergeCells count="8">
    <mergeCell ref="S3:T3"/>
    <mergeCell ref="U3:V3"/>
    <mergeCell ref="X3:Y3"/>
    <mergeCell ref="M2:Y2"/>
    <mergeCell ref="B3:E3"/>
    <mergeCell ref="M3:Q3"/>
    <mergeCell ref="G3:J3"/>
    <mergeCell ref="B2:G2"/>
  </mergeCells>
  <phoneticPr fontId="31" type="noConversion"/>
  <dataValidations count="17">
    <dataValidation type="list" allowBlank="1" showInputMessage="1" showErrorMessage="1" sqref="L7:L500" xr:uid="{00000000-0002-0000-0100-000001000000}">
      <formula1>"Yes, No"</formula1>
    </dataValidation>
    <dataValidation type="list" allowBlank="1" showInputMessage="1" showErrorMessage="1" sqref="V7:V500" xr:uid="{00000000-0002-0000-0100-000002000000}">
      <formula1>"Yes,No"</formula1>
    </dataValidation>
    <dataValidation type="whole" allowBlank="1" showErrorMessage="1" errorTitle="Invalid ARB ID" error="ARB IDs range from 104567 - 999999. Please review your entry. Please obtain authorisation from CARB prior to manually entering ID. Contact CARB if error persists." sqref="C7:C500" xr:uid="{00000000-0002-0000-0100-000003000000}">
      <formula1>104567</formula1>
      <formula2>999999</formula2>
    </dataValidation>
    <dataValidation type="whole" operator="greaterThan" allowBlank="1" showInputMessage="1" showErrorMessage="1" errorTitle="Invalid ID" error="ID must be a postive whole number." sqref="X7:Y500" xr:uid="{00000000-0002-0000-0100-000005000000}">
      <formula1>0</formula1>
    </dataValidation>
    <dataValidation type="whole" allowBlank="1" showErrorMessage="1" errorTitle="Invalid WREGIS ID" error="WREGIS Generator IDs are 4 or 5 digit numbers. Please review your entry. WREGIS Generator IDs can be found in the REC serial strings generated for this facility. Contact CARB if validation error persists." sqref="J7:J500" xr:uid="{00000000-0002-0000-0100-000007000000}">
      <formula1>1000</formula1>
      <formula2>99999</formula2>
    </dataValidation>
    <dataValidation type="decimal" allowBlank="1" showErrorMessage="1" errorTitle="Invalid Percentage Value" error="Please enter value as percentage from 0.1 - 100% inclusive. Contact CARB if validation error persists." promptTitle="Enter Value as Percentage" prompt="Please enter value as percentage from 0.1 - 100% inclusive." sqref="U7:U500" xr:uid="{00000000-0002-0000-0100-000008000000}">
      <formula1>0</formula1>
      <formula2>100</formula2>
    </dataValidation>
    <dataValidation type="date" operator="greaterThanOrEqual" allowBlank="1" showErrorMessage="1" errorTitle="Invalid Date" error="Please enter date in M/D/YYYY format. Date must have been within the current RY. Contact CARB if validation persists." promptTitle="Date Format" prompt="Please enter date in M/D/YYYY format. Date must be with current RY." sqref="O7:O500" xr:uid="{00000000-0002-0000-0100-000009000000}">
      <formula1>44197</formula1>
    </dataValidation>
    <dataValidation type="list" allowBlank="1" showInputMessage="1" showErrorMessage="1" sqref="AA7:AA500" xr:uid="{00000000-0002-0000-0100-00000A000000}">
      <formula1>"Yes"</formula1>
    </dataValidation>
    <dataValidation type="whole" operator="greaterThan" allowBlank="1" showErrorMessage="1" errorTitle="Invalid Net Generation" error="Net generation must be a postive whole number. Contact CARB if validation error persists." promptTitle="CARB Note:" prompt="Please enter value as MWh (MEGA-watt hours). If net generation information for this generation source was reported to the EIA, please enter EIA reported value." sqref="N7:N500" xr:uid="{00000000-0002-0000-0100-00000E000000}">
      <formula1>0</formula1>
    </dataValidation>
    <dataValidation type="whole" operator="greaterThan" allowBlank="1" showErrorMessage="1" errorTitle="Invalid Net Generation Increase" error="Net Generation Increse must be a postive whole number. Contact CARB if validation error persists." promptTitle="CARB Note:" prompt="Please only enter the ADDITIONAL MWh generated and not the total generation." sqref="P7:P500" xr:uid="{00000000-0002-0000-0100-00000F000000}">
      <formula1>0</formula1>
    </dataValidation>
    <dataValidation type="list" allowBlank="1" showInputMessage="1" showErrorMessage="1" sqref="E7:E500" xr:uid="{4B108318-9F0A-4D58-890A-7B8E6F662A32}">
      <formula1>"Y,N"</formula1>
    </dataValidation>
    <dataValidation type="list" errorStyle="warning" allowBlank="1" errorTitle="Read Before Proceeding" error="Generation Source names were updated by CARB for RY2020 to facilitate clarity in review and reporting. Please review the Spec Master tab to ensure the generation source you are registering is not already in the dropdown list." prompt="Generation Source names were updated by CARB for RY2020 to facilitate clarity in review and reporting. Please review the Spec Master tab to ensure any new generation sources you are registering are not already in the dropdown list." sqref="B7:B500" xr:uid="{00000000-0002-0000-0100-000000000000}">
      <formula1>INDIRECT("Spec_Master_List_tbl[Dynamic List Spec]")</formula1>
    </dataValidation>
    <dataValidation type="whole" operator="greaterThan" allowBlank="1" showErrorMessage="1" errorTitle="Invalid GHGRP ID" error="GHGRP IDs begin at 1000000. Please review your entry. Contact CARB if validation error persists." sqref="G7:G500" xr:uid="{787F7CC3-BFAC-4D33-AEFE-539C22D392AA}">
      <formula1>1000000</formula1>
    </dataValidation>
    <dataValidation type="whole" operator="greaterThan" allowBlank="1" showErrorMessage="1" errorTitle="Invalid EIA Plant ID" error="EIA Plant ID must be a positive whole number. Contact CARB if validation error persists." sqref="H7:H500" xr:uid="{F49B10A0-E1FF-4B9C-A30D-F68E38AD2181}">
      <formula1>0</formula1>
    </dataValidation>
    <dataValidation type="whole" allowBlank="1" showErrorMessage="1" errorTitle="Invalid CEC RPS ID" error="CEC RPS IDs are all 60000 series numbers. Please review your entry. Contact CARB if validation error persists." sqref="I7:I500" xr:uid="{9873BAF6-9103-40F7-BCD8-A26E03BCD591}">
      <formula1>60000</formula1>
      <formula2>69999</formula2>
    </dataValidation>
    <dataValidation type="decimal" operator="greaterThan" showErrorMessage="1" errorTitle="Invalid Nameplate Capacity" error="Nameplate capacity must be a postive number. Contact CARB if validation error persists." promptTitle="CARB Note:" prompt="Please enter value as MW (not MWh!). If nameplate capacity information for generation source was reported to the EIA, please enter EIA reported value." sqref="M7:M500" xr:uid="{E8CE5DEF-E441-45F8-8DDA-696ECCE99E67}">
      <formula1>0</formula1>
    </dataValidation>
    <dataValidation allowBlank="1" showErrorMessage="1" promptTitle="Updating Field?" prompt="If you are updating this field, please also select 'Yes' from the dropdown in the 'Autofill Information Updated' field at the end of this table." sqref="S7:S500" xr:uid="{2ECA3977-5A06-44A9-8DDE-106071C8697F}"/>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0E5B-DAD1-484A-9707-0666D72D1C92}">
  <sheetPr>
    <tabColor theme="4" tint="0.79998168889431442"/>
  </sheetPr>
  <dimension ref="A1:AK500"/>
  <sheetViews>
    <sheetView showGridLines="0" topLeftCell="B1" zoomScale="80" zoomScaleNormal="80" workbookViewId="0">
      <selection activeCell="B7" sqref="B7"/>
    </sheetView>
  </sheetViews>
  <sheetFormatPr defaultColWidth="0" defaultRowHeight="14.5" x14ac:dyDescent="0.35"/>
  <cols>
    <col min="1" max="1" width="15.54296875" hidden="1" customWidth="1"/>
    <col min="2" max="2" width="50.54296875" customWidth="1"/>
    <col min="3" max="4" width="17.54296875" customWidth="1"/>
    <col min="5" max="5" width="5.54296875" customWidth="1"/>
    <col min="6" max="6" width="20.54296875" customWidth="1"/>
    <col min="7" max="9" width="15.54296875" customWidth="1"/>
    <col min="10" max="10" width="5.54296875" customWidth="1"/>
    <col min="11" max="11" width="50.54296875" customWidth="1"/>
    <col min="12" max="13" width="18.54296875" customWidth="1"/>
    <col min="14" max="14" width="20.54296875" customWidth="1"/>
    <col min="15" max="15" width="5.54296875" customWidth="1"/>
    <col min="16" max="16" width="28.81640625" customWidth="1"/>
    <col min="17" max="18" width="20.54296875" customWidth="1"/>
    <col min="19" max="19" width="5.54296875" customWidth="1"/>
    <col min="20" max="20" width="18.54296875" customWidth="1"/>
    <col min="21" max="23" width="15.54296875" customWidth="1"/>
    <col min="24" max="24" width="5.54296875" customWidth="1"/>
    <col min="25" max="26" width="20.54296875" customWidth="1"/>
    <col min="27" max="27" width="5.54296875" customWidth="1"/>
    <col min="28" max="28" width="50.54296875" customWidth="1"/>
    <col min="29" max="29" width="9" customWidth="1"/>
    <col min="30" max="37" width="0" hidden="1" customWidth="1"/>
    <col min="38" max="16384" width="15.54296875" hidden="1"/>
  </cols>
  <sheetData>
    <row r="1" spans="1:28" ht="26" x14ac:dyDescent="0.6">
      <c r="B1" s="64" t="s">
        <v>1495</v>
      </c>
    </row>
    <row r="2" spans="1:28" ht="127" customHeight="1" x14ac:dyDescent="0.45">
      <c r="B2" s="124" t="s">
        <v>1850</v>
      </c>
      <c r="C2" s="125"/>
      <c r="D2" s="125"/>
      <c r="E2" s="125"/>
      <c r="F2" s="125"/>
      <c r="G2" s="126"/>
      <c r="J2" s="29"/>
      <c r="O2" s="29"/>
      <c r="Q2" s="77"/>
      <c r="R2" s="77"/>
      <c r="S2" s="77"/>
      <c r="T2" s="77"/>
      <c r="U2" s="77"/>
      <c r="V2" s="77"/>
      <c r="W2" s="77"/>
      <c r="X2" s="77"/>
      <c r="Y2" s="77"/>
      <c r="Z2" s="77"/>
      <c r="AA2" s="29"/>
    </row>
    <row r="3" spans="1:28" ht="117.75" customHeight="1" x14ac:dyDescent="0.35">
      <c r="B3" s="121" t="s">
        <v>11</v>
      </c>
      <c r="C3" s="122"/>
      <c r="D3" s="123"/>
      <c r="E3" s="62"/>
      <c r="F3" s="121" t="s">
        <v>18</v>
      </c>
      <c r="G3" s="122"/>
      <c r="H3" s="122"/>
      <c r="I3" s="123"/>
      <c r="J3" s="29"/>
      <c r="K3" s="127" t="s">
        <v>1451</v>
      </c>
      <c r="L3" s="127"/>
      <c r="M3" s="127"/>
      <c r="N3" s="127"/>
      <c r="O3" s="29"/>
      <c r="P3" s="38" t="s">
        <v>1432</v>
      </c>
      <c r="Q3" s="116" t="s">
        <v>1431</v>
      </c>
      <c r="R3" s="123"/>
      <c r="S3" s="76"/>
      <c r="T3" s="116" t="s">
        <v>1429</v>
      </c>
      <c r="U3" s="117"/>
      <c r="V3" s="116" t="s">
        <v>1430</v>
      </c>
      <c r="W3" s="117"/>
      <c r="X3" s="76"/>
      <c r="Y3" s="116" t="s">
        <v>1447</v>
      </c>
      <c r="Z3" s="117"/>
      <c r="AA3" s="29"/>
    </row>
    <row r="4" spans="1:28" ht="10" customHeight="1" x14ac:dyDescent="0.35">
      <c r="B4" s="30"/>
      <c r="C4" s="30"/>
      <c r="D4" s="30"/>
      <c r="E4" s="32"/>
      <c r="F4" s="31"/>
      <c r="G4" s="31"/>
      <c r="H4" s="31"/>
      <c r="I4" s="31"/>
      <c r="J4" s="32"/>
      <c r="K4" s="33"/>
      <c r="L4" s="33"/>
      <c r="M4" s="33"/>
      <c r="N4" s="33"/>
      <c r="O4" s="32"/>
      <c r="P4" s="49"/>
      <c r="Q4" s="32"/>
      <c r="R4" s="32"/>
      <c r="S4" s="29"/>
      <c r="T4" s="31"/>
      <c r="U4" s="31"/>
      <c r="V4" s="31"/>
      <c r="W4" s="31"/>
      <c r="X4" s="32"/>
      <c r="Y4" s="32"/>
      <c r="Z4" s="32"/>
      <c r="AA4" s="32"/>
    </row>
    <row r="5" spans="1:28" s="1" customFormat="1" ht="155" x14ac:dyDescent="0.35">
      <c r="B5" s="34" t="s">
        <v>1485</v>
      </c>
      <c r="C5" s="34" t="s">
        <v>1475</v>
      </c>
      <c r="D5" s="34" t="s">
        <v>1476</v>
      </c>
      <c r="E5" s="36"/>
      <c r="F5" s="35" t="s">
        <v>1494</v>
      </c>
      <c r="G5" s="35" t="s">
        <v>1468</v>
      </c>
      <c r="H5" s="35" t="s">
        <v>1467</v>
      </c>
      <c r="I5" s="35" t="s">
        <v>1491</v>
      </c>
      <c r="J5" s="36"/>
      <c r="K5" s="35" t="s">
        <v>1469</v>
      </c>
      <c r="L5" s="35" t="s">
        <v>1470</v>
      </c>
      <c r="M5" s="35" t="s">
        <v>159</v>
      </c>
      <c r="N5" s="35" t="s">
        <v>160</v>
      </c>
      <c r="O5" s="36"/>
      <c r="P5" s="60" t="s">
        <v>1448</v>
      </c>
      <c r="Q5" s="37" t="s">
        <v>1433</v>
      </c>
      <c r="R5" s="61" t="s">
        <v>1486</v>
      </c>
      <c r="S5" s="29"/>
      <c r="T5" s="35" t="s">
        <v>1484</v>
      </c>
      <c r="U5" s="35" t="s">
        <v>1471</v>
      </c>
      <c r="V5" s="37" t="s">
        <v>1472</v>
      </c>
      <c r="W5" s="37" t="s">
        <v>1480</v>
      </c>
      <c r="X5" s="36"/>
      <c r="Y5" s="37" t="s">
        <v>1465</v>
      </c>
      <c r="Z5" s="37" t="s">
        <v>1464</v>
      </c>
      <c r="AA5" s="36"/>
      <c r="AB5" s="38" t="s">
        <v>5</v>
      </c>
    </row>
    <row r="6" spans="1:28" ht="15" thickBot="1" x14ac:dyDescent="0.4">
      <c r="A6" s="39" t="s">
        <v>12</v>
      </c>
      <c r="B6" s="39" t="s">
        <v>6</v>
      </c>
      <c r="C6" s="41" t="s">
        <v>8</v>
      </c>
      <c r="D6" s="66" t="s">
        <v>20</v>
      </c>
      <c r="E6" s="69" t="s">
        <v>1458</v>
      </c>
      <c r="F6" s="67" t="s">
        <v>1426</v>
      </c>
      <c r="G6" s="40" t="s">
        <v>1435</v>
      </c>
      <c r="H6" s="48" t="s">
        <v>7</v>
      </c>
      <c r="I6" s="40" t="s">
        <v>1436</v>
      </c>
      <c r="J6" s="65" t="s">
        <v>1459</v>
      </c>
      <c r="K6" s="41" t="s">
        <v>4</v>
      </c>
      <c r="L6" s="41" t="s">
        <v>19</v>
      </c>
      <c r="M6" s="41" t="s">
        <v>159</v>
      </c>
      <c r="N6" s="41" t="s">
        <v>160</v>
      </c>
      <c r="O6" s="69" t="s">
        <v>1460</v>
      </c>
      <c r="P6" s="41" t="s">
        <v>9</v>
      </c>
      <c r="Q6" s="42" t="s">
        <v>1440</v>
      </c>
      <c r="R6" s="67" t="s">
        <v>1441</v>
      </c>
      <c r="S6" s="65" t="s">
        <v>1461</v>
      </c>
      <c r="T6" s="40" t="s">
        <v>1437</v>
      </c>
      <c r="U6" s="40" t="s">
        <v>1438</v>
      </c>
      <c r="V6" s="40" t="s">
        <v>1439</v>
      </c>
      <c r="W6" s="40" t="s">
        <v>1479</v>
      </c>
      <c r="X6" s="65" t="s">
        <v>1462</v>
      </c>
      <c r="Y6" s="48" t="s">
        <v>1445</v>
      </c>
      <c r="Z6" s="67" t="s">
        <v>1446</v>
      </c>
      <c r="AA6" s="65" t="s">
        <v>1463</v>
      </c>
      <c r="AB6" s="42" t="s">
        <v>21</v>
      </c>
    </row>
    <row r="7" spans="1:28" s="55" customFormat="1" ht="16" thickBot="1" x14ac:dyDescent="0.4">
      <c r="A7" s="50" t="str">
        <f>IF(ISBLANK(Registration_Tbl3[[#This Row],[Facility_Unit_Name]]),"",'EPE Information'!$C$9)</f>
        <v/>
      </c>
      <c r="B7" s="51"/>
      <c r="C7" s="63"/>
      <c r="D7" s="70"/>
      <c r="E7" s="68"/>
      <c r="F7" s="63"/>
      <c r="G7" s="63"/>
      <c r="H7" s="63"/>
      <c r="I7" s="70"/>
      <c r="K7" s="75"/>
      <c r="L7" s="75"/>
      <c r="M7" s="75"/>
      <c r="N7" s="75"/>
      <c r="O7" s="56"/>
      <c r="P7" s="57"/>
      <c r="Q7" s="63"/>
      <c r="R7" s="70"/>
      <c r="S7" s="58"/>
      <c r="T7" s="70"/>
      <c r="U7" s="70"/>
      <c r="V7" s="70"/>
      <c r="W7" s="70"/>
      <c r="X7" s="56"/>
      <c r="Y7" s="57"/>
      <c r="Z7" s="57"/>
      <c r="AA7" s="56"/>
      <c r="AB7" s="57"/>
    </row>
    <row r="8" spans="1:28" ht="16" thickBot="1" x14ac:dyDescent="0.4">
      <c r="A8" s="74" t="str">
        <f>IF(ISBLANK(Registration_Tbl3[[#This Row],[Facility_Unit_Name]]),"",'EPE Information'!$C$9)</f>
        <v/>
      </c>
      <c r="B8" s="51"/>
      <c r="C8" s="63"/>
      <c r="D8" s="70"/>
      <c r="E8" s="68"/>
      <c r="F8" s="63"/>
      <c r="G8" s="63"/>
      <c r="H8" s="63"/>
      <c r="I8" s="70"/>
      <c r="J8" s="55"/>
      <c r="K8" s="75"/>
      <c r="L8" s="75"/>
      <c r="M8" s="75"/>
      <c r="N8" s="75"/>
      <c r="O8" s="56"/>
      <c r="P8" s="57"/>
      <c r="Q8" s="63"/>
      <c r="R8" s="70"/>
      <c r="S8" s="58"/>
      <c r="T8" s="70"/>
      <c r="U8" s="70"/>
      <c r="V8" s="70"/>
      <c r="W8" s="70"/>
      <c r="X8" s="56"/>
      <c r="Y8" s="57"/>
      <c r="Z8" s="57"/>
      <c r="AA8" s="56"/>
      <c r="AB8" s="57"/>
    </row>
    <row r="9" spans="1:28" ht="16" thickBot="1" x14ac:dyDescent="0.4">
      <c r="A9" s="74" t="str">
        <f>IF(ISBLANK(Registration_Tbl3[[#This Row],[Facility_Unit_Name]]),"",'EPE Information'!$C$9)</f>
        <v/>
      </c>
      <c r="B9" s="51"/>
      <c r="C9" s="63"/>
      <c r="D9" s="70"/>
      <c r="E9" s="68"/>
      <c r="F9" s="63"/>
      <c r="G9" s="63"/>
      <c r="H9" s="63"/>
      <c r="I9" s="70"/>
      <c r="J9" s="55"/>
      <c r="K9" s="75"/>
      <c r="L9" s="75"/>
      <c r="M9" s="75"/>
      <c r="N9" s="75"/>
      <c r="O9" s="56"/>
      <c r="P9" s="57"/>
      <c r="Q9" s="63"/>
      <c r="R9" s="70"/>
      <c r="S9" s="58"/>
      <c r="T9" s="70"/>
      <c r="U9" s="70"/>
      <c r="V9" s="70"/>
      <c r="W9" s="70"/>
      <c r="X9" s="56"/>
      <c r="Y9" s="57"/>
      <c r="Z9" s="57"/>
      <c r="AA9" s="56"/>
      <c r="AB9" s="57"/>
    </row>
    <row r="10" spans="1:28" ht="16" thickBot="1" x14ac:dyDescent="0.4">
      <c r="A10" s="74" t="str">
        <f>IF(ISBLANK(Registration_Tbl3[[#This Row],[Facility_Unit_Name]]),"",'EPE Information'!$C$9)</f>
        <v/>
      </c>
      <c r="B10" s="51"/>
      <c r="C10" s="63"/>
      <c r="D10" s="70"/>
      <c r="E10" s="68"/>
      <c r="F10" s="63"/>
      <c r="G10" s="63"/>
      <c r="H10" s="63"/>
      <c r="I10" s="70"/>
      <c r="J10" s="55"/>
      <c r="K10" s="75"/>
      <c r="L10" s="75"/>
      <c r="M10" s="75"/>
      <c r="N10" s="75"/>
      <c r="O10" s="56"/>
      <c r="P10" s="57"/>
      <c r="Q10" s="63"/>
      <c r="R10" s="70"/>
      <c r="S10" s="58"/>
      <c r="T10" s="70"/>
      <c r="U10" s="70"/>
      <c r="V10" s="70"/>
      <c r="W10" s="70"/>
      <c r="X10" s="56"/>
      <c r="Y10" s="57"/>
      <c r="Z10" s="57"/>
      <c r="AA10" s="56"/>
      <c r="AB10" s="57"/>
    </row>
    <row r="11" spans="1:28" ht="16" thickBot="1" x14ac:dyDescent="0.4">
      <c r="A11" s="74" t="str">
        <f>IF(ISBLANK(Registration_Tbl3[[#This Row],[Facility_Unit_Name]]),"",'EPE Information'!$C$9)</f>
        <v/>
      </c>
      <c r="B11" s="51"/>
      <c r="C11" s="63"/>
      <c r="D11" s="70"/>
      <c r="E11" s="68"/>
      <c r="F11" s="63"/>
      <c r="G11" s="63"/>
      <c r="H11" s="63"/>
      <c r="I11" s="70"/>
      <c r="J11" s="55"/>
      <c r="K11" s="75"/>
      <c r="L11" s="75"/>
      <c r="M11" s="75"/>
      <c r="N11" s="75"/>
      <c r="O11" s="56"/>
      <c r="P11" s="57"/>
      <c r="Q11" s="63"/>
      <c r="R11" s="70"/>
      <c r="S11" s="58"/>
      <c r="T11" s="70"/>
      <c r="U11" s="70"/>
      <c r="V11" s="70"/>
      <c r="W11" s="70"/>
      <c r="X11" s="56"/>
      <c r="Y11" s="57"/>
      <c r="Z11" s="57"/>
      <c r="AA11" s="56"/>
      <c r="AB11" s="57"/>
    </row>
    <row r="12" spans="1:28" ht="16" thickBot="1" x14ac:dyDescent="0.4">
      <c r="A12" s="74" t="str">
        <f>IF(ISBLANK(Registration_Tbl3[[#This Row],[Facility_Unit_Name]]),"",'EPE Information'!$C$9)</f>
        <v/>
      </c>
      <c r="B12" s="51"/>
      <c r="C12" s="63"/>
      <c r="D12" s="70"/>
      <c r="E12" s="68"/>
      <c r="F12" s="63"/>
      <c r="G12" s="63"/>
      <c r="H12" s="63"/>
      <c r="I12" s="70"/>
      <c r="J12" s="55"/>
      <c r="K12" s="75"/>
      <c r="L12" s="75"/>
      <c r="M12" s="75"/>
      <c r="N12" s="75"/>
      <c r="O12" s="56"/>
      <c r="P12" s="57"/>
      <c r="Q12" s="63"/>
      <c r="R12" s="70"/>
      <c r="S12" s="58"/>
      <c r="T12" s="70"/>
      <c r="U12" s="70"/>
      <c r="V12" s="70"/>
      <c r="W12" s="70"/>
      <c r="X12" s="56"/>
      <c r="Y12" s="57"/>
      <c r="Z12" s="57"/>
      <c r="AA12" s="56"/>
      <c r="AB12" s="57"/>
    </row>
    <row r="13" spans="1:28" ht="16" thickBot="1" x14ac:dyDescent="0.4">
      <c r="A13" s="74" t="str">
        <f>IF(ISBLANK(Registration_Tbl3[[#This Row],[Facility_Unit_Name]]),"",'EPE Information'!$C$9)</f>
        <v/>
      </c>
      <c r="B13" s="51"/>
      <c r="C13" s="63"/>
      <c r="D13" s="70"/>
      <c r="E13" s="68"/>
      <c r="F13" s="63"/>
      <c r="G13" s="63"/>
      <c r="H13" s="63"/>
      <c r="I13" s="70"/>
      <c r="J13" s="55"/>
      <c r="K13" s="75"/>
      <c r="L13" s="75"/>
      <c r="M13" s="75"/>
      <c r="N13" s="75"/>
      <c r="O13" s="56"/>
      <c r="P13" s="57"/>
      <c r="Q13" s="63"/>
      <c r="R13" s="70"/>
      <c r="S13" s="58"/>
      <c r="T13" s="70"/>
      <c r="U13" s="70"/>
      <c r="V13" s="70"/>
      <c r="W13" s="70"/>
      <c r="X13" s="56"/>
      <c r="Y13" s="57"/>
      <c r="Z13" s="57"/>
      <c r="AA13" s="56"/>
      <c r="AB13" s="57"/>
    </row>
    <row r="14" spans="1:28" ht="16" thickBot="1" x14ac:dyDescent="0.4">
      <c r="A14" s="74" t="str">
        <f>IF(ISBLANK(Registration_Tbl3[[#This Row],[Facility_Unit_Name]]),"",'EPE Information'!$C$9)</f>
        <v/>
      </c>
      <c r="B14" s="51"/>
      <c r="C14" s="63"/>
      <c r="D14" s="70"/>
      <c r="E14" s="68"/>
      <c r="F14" s="63"/>
      <c r="G14" s="63"/>
      <c r="H14" s="63"/>
      <c r="I14" s="70"/>
      <c r="J14" s="55"/>
      <c r="K14" s="75"/>
      <c r="L14" s="75"/>
      <c r="M14" s="75"/>
      <c r="N14" s="75"/>
      <c r="O14" s="56"/>
      <c r="P14" s="57"/>
      <c r="Q14" s="63"/>
      <c r="R14" s="70"/>
      <c r="S14" s="58"/>
      <c r="T14" s="70"/>
      <c r="U14" s="70"/>
      <c r="V14" s="70"/>
      <c r="W14" s="70"/>
      <c r="X14" s="56"/>
      <c r="Y14" s="57"/>
      <c r="Z14" s="57"/>
      <c r="AA14" s="56"/>
      <c r="AB14" s="57"/>
    </row>
    <row r="15" spans="1:28" ht="16" thickBot="1" x14ac:dyDescent="0.4">
      <c r="A15" s="74" t="str">
        <f>IF(ISBLANK(Registration_Tbl3[[#This Row],[Facility_Unit_Name]]),"",'EPE Information'!$C$9)</f>
        <v/>
      </c>
      <c r="B15" s="51"/>
      <c r="C15" s="63"/>
      <c r="D15" s="70"/>
      <c r="E15" s="68"/>
      <c r="F15" s="63"/>
      <c r="G15" s="63"/>
      <c r="H15" s="63"/>
      <c r="I15" s="70"/>
      <c r="J15" s="55"/>
      <c r="K15" s="75"/>
      <c r="L15" s="75"/>
      <c r="M15" s="75"/>
      <c r="N15" s="75"/>
      <c r="O15" s="56"/>
      <c r="P15" s="57"/>
      <c r="Q15" s="63"/>
      <c r="R15" s="70"/>
      <c r="S15" s="58"/>
      <c r="T15" s="70"/>
      <c r="U15" s="70"/>
      <c r="V15" s="70"/>
      <c r="W15" s="70"/>
      <c r="X15" s="56"/>
      <c r="Y15" s="57"/>
      <c r="Z15" s="57"/>
      <c r="AA15" s="56"/>
      <c r="AB15" s="57"/>
    </row>
    <row r="16" spans="1:28" ht="16" thickBot="1" x14ac:dyDescent="0.4">
      <c r="A16" s="74" t="str">
        <f>IF(ISBLANK(Registration_Tbl3[[#This Row],[Facility_Unit_Name]]),"",'EPE Information'!$C$9)</f>
        <v/>
      </c>
      <c r="B16" s="51"/>
      <c r="C16" s="63"/>
      <c r="D16" s="70"/>
      <c r="E16" s="68"/>
      <c r="F16" s="63"/>
      <c r="G16" s="63"/>
      <c r="H16" s="63"/>
      <c r="I16" s="70"/>
      <c r="J16" s="55"/>
      <c r="K16" s="75"/>
      <c r="L16" s="75"/>
      <c r="M16" s="75"/>
      <c r="N16" s="75"/>
      <c r="O16" s="56"/>
      <c r="P16" s="57"/>
      <c r="Q16" s="63"/>
      <c r="R16" s="70"/>
      <c r="S16" s="58"/>
      <c r="T16" s="70"/>
      <c r="U16" s="70"/>
      <c r="V16" s="70"/>
      <c r="W16" s="70"/>
      <c r="X16" s="56"/>
      <c r="Y16" s="57"/>
      <c r="Z16" s="57"/>
      <c r="AA16" s="56"/>
      <c r="AB16" s="57"/>
    </row>
    <row r="17" spans="1:28" ht="16" thickBot="1" x14ac:dyDescent="0.4">
      <c r="A17" s="74" t="str">
        <f>IF(ISBLANK(Registration_Tbl3[[#This Row],[Facility_Unit_Name]]),"",'EPE Information'!$C$9)</f>
        <v/>
      </c>
      <c r="B17" s="51"/>
      <c r="C17" s="63"/>
      <c r="D17" s="70"/>
      <c r="E17" s="68"/>
      <c r="F17" s="63"/>
      <c r="G17" s="63"/>
      <c r="H17" s="63"/>
      <c r="I17" s="70"/>
      <c r="J17" s="55"/>
      <c r="K17" s="75"/>
      <c r="L17" s="75"/>
      <c r="M17" s="75"/>
      <c r="N17" s="75"/>
      <c r="O17" s="56"/>
      <c r="P17" s="57"/>
      <c r="Q17" s="63"/>
      <c r="R17" s="70"/>
      <c r="S17" s="58"/>
      <c r="T17" s="70"/>
      <c r="U17" s="70"/>
      <c r="V17" s="70"/>
      <c r="W17" s="70"/>
      <c r="X17" s="56"/>
      <c r="Y17" s="57"/>
      <c r="Z17" s="57"/>
      <c r="AA17" s="56"/>
      <c r="AB17" s="57"/>
    </row>
    <row r="18" spans="1:28" ht="16" thickBot="1" x14ac:dyDescent="0.4">
      <c r="A18" s="74" t="str">
        <f>IF(ISBLANK(Registration_Tbl3[[#This Row],[Facility_Unit_Name]]),"",'EPE Information'!$C$9)</f>
        <v/>
      </c>
      <c r="B18" s="51"/>
      <c r="C18" s="63"/>
      <c r="D18" s="70"/>
      <c r="E18" s="68"/>
      <c r="F18" s="63"/>
      <c r="G18" s="63"/>
      <c r="H18" s="63"/>
      <c r="I18" s="70"/>
      <c r="J18" s="55"/>
      <c r="K18" s="75"/>
      <c r="L18" s="75"/>
      <c r="M18" s="75"/>
      <c r="N18" s="75"/>
      <c r="O18" s="56"/>
      <c r="P18" s="57"/>
      <c r="Q18" s="63"/>
      <c r="R18" s="70"/>
      <c r="S18" s="58"/>
      <c r="T18" s="70"/>
      <c r="U18" s="70"/>
      <c r="V18" s="70"/>
      <c r="W18" s="70"/>
      <c r="X18" s="56"/>
      <c r="Y18" s="57"/>
      <c r="Z18" s="57"/>
      <c r="AA18" s="56"/>
      <c r="AB18" s="57"/>
    </row>
    <row r="19" spans="1:28" ht="16" thickBot="1" x14ac:dyDescent="0.4">
      <c r="A19" s="74" t="str">
        <f>IF(ISBLANK(Registration_Tbl3[[#This Row],[Facility_Unit_Name]]),"",'EPE Information'!$C$9)</f>
        <v/>
      </c>
      <c r="B19" s="51"/>
      <c r="C19" s="63"/>
      <c r="D19" s="70"/>
      <c r="E19" s="68"/>
      <c r="F19" s="63"/>
      <c r="G19" s="63"/>
      <c r="H19" s="63"/>
      <c r="I19" s="70"/>
      <c r="J19" s="55"/>
      <c r="K19" s="75"/>
      <c r="L19" s="75"/>
      <c r="M19" s="75"/>
      <c r="N19" s="75"/>
      <c r="O19" s="56"/>
      <c r="P19" s="57"/>
      <c r="Q19" s="63"/>
      <c r="R19" s="70"/>
      <c r="S19" s="58"/>
      <c r="T19" s="70"/>
      <c r="U19" s="70"/>
      <c r="V19" s="70"/>
      <c r="W19" s="70"/>
      <c r="X19" s="56"/>
      <c r="Y19" s="57"/>
      <c r="Z19" s="57"/>
      <c r="AA19" s="56"/>
      <c r="AB19" s="57"/>
    </row>
    <row r="20" spans="1:28" ht="16" thickBot="1" x14ac:dyDescent="0.4">
      <c r="A20" s="74" t="str">
        <f>IF(ISBLANK(Registration_Tbl3[[#This Row],[Facility_Unit_Name]]),"",'EPE Information'!$C$9)</f>
        <v/>
      </c>
      <c r="B20" s="51"/>
      <c r="C20" s="63"/>
      <c r="D20" s="70"/>
      <c r="E20" s="68"/>
      <c r="F20" s="63"/>
      <c r="G20" s="63"/>
      <c r="H20" s="63"/>
      <c r="I20" s="70"/>
      <c r="J20" s="55"/>
      <c r="K20" s="75"/>
      <c r="L20" s="75"/>
      <c r="M20" s="75"/>
      <c r="N20" s="75"/>
      <c r="O20" s="56"/>
      <c r="P20" s="57"/>
      <c r="Q20" s="63"/>
      <c r="R20" s="70"/>
      <c r="S20" s="58"/>
      <c r="T20" s="70"/>
      <c r="U20" s="70"/>
      <c r="V20" s="70"/>
      <c r="W20" s="70"/>
      <c r="X20" s="56"/>
      <c r="Y20" s="57"/>
      <c r="Z20" s="57"/>
      <c r="AA20" s="56"/>
      <c r="AB20" s="57"/>
    </row>
    <row r="21" spans="1:28" ht="16" thickBot="1" x14ac:dyDescent="0.4">
      <c r="A21" s="74" t="str">
        <f>IF(ISBLANK(Registration_Tbl3[[#This Row],[Facility_Unit_Name]]),"",'EPE Information'!$C$9)</f>
        <v/>
      </c>
      <c r="B21" s="51"/>
      <c r="C21" s="63"/>
      <c r="D21" s="70"/>
      <c r="E21" s="68"/>
      <c r="F21" s="63"/>
      <c r="G21" s="63"/>
      <c r="H21" s="63"/>
      <c r="I21" s="70"/>
      <c r="J21" s="55"/>
      <c r="K21" s="75"/>
      <c r="L21" s="75"/>
      <c r="M21" s="75"/>
      <c r="N21" s="75"/>
      <c r="O21" s="56"/>
      <c r="P21" s="57"/>
      <c r="Q21" s="63"/>
      <c r="R21" s="70"/>
      <c r="S21" s="58"/>
      <c r="T21" s="70"/>
      <c r="U21" s="70"/>
      <c r="V21" s="70"/>
      <c r="W21" s="70"/>
      <c r="X21" s="56"/>
      <c r="Y21" s="57"/>
      <c r="Z21" s="57"/>
      <c r="AA21" s="56"/>
      <c r="AB21" s="57"/>
    </row>
    <row r="22" spans="1:28" ht="16" thickBot="1" x14ac:dyDescent="0.4">
      <c r="A22" s="74" t="str">
        <f>IF(ISBLANK(Registration_Tbl3[[#This Row],[Facility_Unit_Name]]),"",'EPE Information'!$C$9)</f>
        <v/>
      </c>
      <c r="B22" s="51"/>
      <c r="C22" s="63"/>
      <c r="D22" s="70"/>
      <c r="E22" s="68"/>
      <c r="F22" s="63"/>
      <c r="G22" s="63"/>
      <c r="H22" s="63"/>
      <c r="I22" s="70"/>
      <c r="J22" s="55"/>
      <c r="K22" s="75"/>
      <c r="L22" s="75"/>
      <c r="M22" s="75"/>
      <c r="N22" s="75"/>
      <c r="O22" s="56"/>
      <c r="P22" s="57"/>
      <c r="Q22" s="63"/>
      <c r="R22" s="70"/>
      <c r="S22" s="58"/>
      <c r="T22" s="70"/>
      <c r="U22" s="70"/>
      <c r="V22" s="70"/>
      <c r="W22" s="70"/>
      <c r="X22" s="56"/>
      <c r="Y22" s="57"/>
      <c r="Z22" s="57"/>
      <c r="AA22" s="56"/>
      <c r="AB22" s="57"/>
    </row>
    <row r="23" spans="1:28" ht="16" thickBot="1" x14ac:dyDescent="0.4">
      <c r="A23" s="74" t="str">
        <f>IF(ISBLANK(Registration_Tbl3[[#This Row],[Facility_Unit_Name]]),"",'EPE Information'!$C$9)</f>
        <v/>
      </c>
      <c r="B23" s="51"/>
      <c r="C23" s="63"/>
      <c r="D23" s="70"/>
      <c r="E23" s="68"/>
      <c r="F23" s="63"/>
      <c r="G23" s="63"/>
      <c r="H23" s="63"/>
      <c r="I23" s="70"/>
      <c r="J23" s="55"/>
      <c r="K23" s="75"/>
      <c r="L23" s="75"/>
      <c r="M23" s="75"/>
      <c r="N23" s="75"/>
      <c r="O23" s="56"/>
      <c r="P23" s="57"/>
      <c r="Q23" s="63"/>
      <c r="R23" s="70"/>
      <c r="S23" s="58"/>
      <c r="T23" s="70"/>
      <c r="U23" s="70"/>
      <c r="V23" s="70"/>
      <c r="W23" s="70"/>
      <c r="X23" s="56"/>
      <c r="Y23" s="57"/>
      <c r="Z23" s="57"/>
      <c r="AA23" s="56"/>
      <c r="AB23" s="57"/>
    </row>
    <row r="24" spans="1:28" ht="16" thickBot="1" x14ac:dyDescent="0.4">
      <c r="A24" s="74" t="str">
        <f>IF(ISBLANK(Registration_Tbl3[[#This Row],[Facility_Unit_Name]]),"",'EPE Information'!$C$9)</f>
        <v/>
      </c>
      <c r="B24" s="51"/>
      <c r="C24" s="63"/>
      <c r="D24" s="70"/>
      <c r="E24" s="68"/>
      <c r="F24" s="63"/>
      <c r="G24" s="63"/>
      <c r="H24" s="63"/>
      <c r="I24" s="70"/>
      <c r="J24" s="55"/>
      <c r="K24" s="75"/>
      <c r="L24" s="75"/>
      <c r="M24" s="75"/>
      <c r="N24" s="75"/>
      <c r="O24" s="56"/>
      <c r="P24" s="57"/>
      <c r="Q24" s="63"/>
      <c r="R24" s="70"/>
      <c r="S24" s="58"/>
      <c r="T24" s="70"/>
      <c r="U24" s="70"/>
      <c r="V24" s="70"/>
      <c r="W24" s="70"/>
      <c r="X24" s="56"/>
      <c r="Y24" s="57"/>
      <c r="Z24" s="57"/>
      <c r="AA24" s="56"/>
      <c r="AB24" s="57"/>
    </row>
    <row r="25" spans="1:28" ht="16" thickBot="1" x14ac:dyDescent="0.4">
      <c r="A25" s="74" t="str">
        <f>IF(ISBLANK(Registration_Tbl3[[#This Row],[Facility_Unit_Name]]),"",'EPE Information'!$C$9)</f>
        <v/>
      </c>
      <c r="B25" s="51"/>
      <c r="C25" s="63"/>
      <c r="D25" s="70"/>
      <c r="E25" s="68"/>
      <c r="F25" s="63"/>
      <c r="G25" s="63"/>
      <c r="H25" s="63"/>
      <c r="I25" s="70"/>
      <c r="J25" s="55"/>
      <c r="K25" s="75"/>
      <c r="L25" s="75"/>
      <c r="M25" s="75"/>
      <c r="N25" s="75"/>
      <c r="O25" s="56"/>
      <c r="P25" s="57"/>
      <c r="Q25" s="63"/>
      <c r="R25" s="70"/>
      <c r="S25" s="58"/>
      <c r="T25" s="70"/>
      <c r="U25" s="70"/>
      <c r="V25" s="70"/>
      <c r="W25" s="70"/>
      <c r="X25" s="56"/>
      <c r="Y25" s="57"/>
      <c r="Z25" s="57"/>
      <c r="AA25" s="56"/>
      <c r="AB25" s="57"/>
    </row>
    <row r="26" spans="1:28" ht="16" thickBot="1" x14ac:dyDescent="0.4">
      <c r="A26" s="74" t="str">
        <f>IF(ISBLANK(Registration_Tbl3[[#This Row],[Facility_Unit_Name]]),"",'EPE Information'!$C$9)</f>
        <v/>
      </c>
      <c r="B26" s="51"/>
      <c r="C26" s="63"/>
      <c r="D26" s="70"/>
      <c r="E26" s="68"/>
      <c r="F26" s="63"/>
      <c r="G26" s="63"/>
      <c r="H26" s="63"/>
      <c r="I26" s="70"/>
      <c r="J26" s="55"/>
      <c r="K26" s="75"/>
      <c r="L26" s="75"/>
      <c r="M26" s="75"/>
      <c r="N26" s="75"/>
      <c r="O26" s="56"/>
      <c r="P26" s="57"/>
      <c r="Q26" s="63"/>
      <c r="R26" s="70"/>
      <c r="S26" s="58"/>
      <c r="T26" s="70"/>
      <c r="U26" s="70"/>
      <c r="V26" s="70"/>
      <c r="W26" s="70"/>
      <c r="X26" s="56"/>
      <c r="Y26" s="57"/>
      <c r="Z26" s="57"/>
      <c r="AA26" s="56"/>
      <c r="AB26" s="57"/>
    </row>
    <row r="27" spans="1:28" ht="16" thickBot="1" x14ac:dyDescent="0.4">
      <c r="A27" s="74" t="str">
        <f>IF(ISBLANK(Registration_Tbl3[[#This Row],[Facility_Unit_Name]]),"",'EPE Information'!$C$9)</f>
        <v/>
      </c>
      <c r="B27" s="51"/>
      <c r="C27" s="63"/>
      <c r="D27" s="70"/>
      <c r="E27" s="68"/>
      <c r="F27" s="63"/>
      <c r="G27" s="63"/>
      <c r="H27" s="63"/>
      <c r="I27" s="70"/>
      <c r="J27" s="55"/>
      <c r="K27" s="75"/>
      <c r="L27" s="75"/>
      <c r="M27" s="75"/>
      <c r="N27" s="75"/>
      <c r="O27" s="56"/>
      <c r="P27" s="57"/>
      <c r="Q27" s="63"/>
      <c r="R27" s="70"/>
      <c r="S27" s="58"/>
      <c r="T27" s="70"/>
      <c r="U27" s="70"/>
      <c r="V27" s="70"/>
      <c r="W27" s="70"/>
      <c r="X27" s="56"/>
      <c r="Y27" s="57"/>
      <c r="Z27" s="57"/>
      <c r="AA27" s="56"/>
      <c r="AB27" s="57"/>
    </row>
    <row r="28" spans="1:28" ht="16" thickBot="1" x14ac:dyDescent="0.4">
      <c r="A28" s="74" t="str">
        <f>IF(ISBLANK(Registration_Tbl3[[#This Row],[Facility_Unit_Name]]),"",'EPE Information'!$C$9)</f>
        <v/>
      </c>
      <c r="B28" s="51"/>
      <c r="C28" s="63"/>
      <c r="D28" s="70"/>
      <c r="E28" s="68"/>
      <c r="F28" s="63"/>
      <c r="G28" s="63"/>
      <c r="H28" s="63"/>
      <c r="I28" s="70"/>
      <c r="J28" s="55"/>
      <c r="K28" s="75"/>
      <c r="L28" s="75"/>
      <c r="M28" s="75"/>
      <c r="N28" s="75"/>
      <c r="O28" s="56"/>
      <c r="P28" s="57"/>
      <c r="Q28" s="63"/>
      <c r="R28" s="70"/>
      <c r="S28" s="58"/>
      <c r="T28" s="70"/>
      <c r="U28" s="70"/>
      <c r="V28" s="70"/>
      <c r="W28" s="70"/>
      <c r="X28" s="56"/>
      <c r="Y28" s="57"/>
      <c r="Z28" s="57"/>
      <c r="AA28" s="56"/>
      <c r="AB28" s="57"/>
    </row>
    <row r="29" spans="1:28" ht="16" thickBot="1" x14ac:dyDescent="0.4">
      <c r="A29" s="74" t="str">
        <f>IF(ISBLANK(Registration_Tbl3[[#This Row],[Facility_Unit_Name]]),"",'EPE Information'!$C$9)</f>
        <v/>
      </c>
      <c r="B29" s="51"/>
      <c r="C29" s="63"/>
      <c r="D29" s="70"/>
      <c r="E29" s="68"/>
      <c r="F29" s="63"/>
      <c r="G29" s="63"/>
      <c r="H29" s="63"/>
      <c r="I29" s="70"/>
      <c r="J29" s="55"/>
      <c r="K29" s="75"/>
      <c r="L29" s="75"/>
      <c r="M29" s="75"/>
      <c r="N29" s="75"/>
      <c r="O29" s="56"/>
      <c r="P29" s="57"/>
      <c r="Q29" s="63"/>
      <c r="R29" s="70"/>
      <c r="S29" s="58"/>
      <c r="T29" s="70"/>
      <c r="U29" s="70"/>
      <c r="V29" s="70"/>
      <c r="W29" s="70"/>
      <c r="X29" s="56"/>
      <c r="Y29" s="57"/>
      <c r="Z29" s="57"/>
      <c r="AA29" s="56"/>
      <c r="AB29" s="57"/>
    </row>
    <row r="30" spans="1:28" ht="16" thickBot="1" x14ac:dyDescent="0.4">
      <c r="A30" s="74" t="str">
        <f>IF(ISBLANK(Registration_Tbl3[[#This Row],[Facility_Unit_Name]]),"",'EPE Information'!$C$9)</f>
        <v/>
      </c>
      <c r="B30" s="51"/>
      <c r="C30" s="63"/>
      <c r="D30" s="70"/>
      <c r="E30" s="68"/>
      <c r="F30" s="63"/>
      <c r="G30" s="63"/>
      <c r="H30" s="63"/>
      <c r="I30" s="70"/>
      <c r="J30" s="55"/>
      <c r="K30" s="75"/>
      <c r="L30" s="75"/>
      <c r="M30" s="75"/>
      <c r="N30" s="75"/>
      <c r="O30" s="56"/>
      <c r="P30" s="57"/>
      <c r="Q30" s="63"/>
      <c r="R30" s="70"/>
      <c r="S30" s="58"/>
      <c r="T30" s="70"/>
      <c r="U30" s="70"/>
      <c r="V30" s="70"/>
      <c r="W30" s="70"/>
      <c r="X30" s="56"/>
      <c r="Y30" s="57"/>
      <c r="Z30" s="57"/>
      <c r="AA30" s="56"/>
      <c r="AB30" s="57"/>
    </row>
    <row r="31" spans="1:28" ht="16" thickBot="1" x14ac:dyDescent="0.4">
      <c r="A31" s="74" t="str">
        <f>IF(ISBLANK(Registration_Tbl3[[#This Row],[Facility_Unit_Name]]),"",'EPE Information'!$C$9)</f>
        <v/>
      </c>
      <c r="B31" s="51"/>
      <c r="C31" s="63"/>
      <c r="D31" s="70"/>
      <c r="E31" s="68"/>
      <c r="F31" s="63"/>
      <c r="G31" s="63"/>
      <c r="H31" s="63"/>
      <c r="I31" s="70"/>
      <c r="J31" s="55"/>
      <c r="K31" s="75"/>
      <c r="L31" s="75"/>
      <c r="M31" s="75"/>
      <c r="N31" s="75"/>
      <c r="O31" s="56"/>
      <c r="P31" s="57"/>
      <c r="Q31" s="63"/>
      <c r="R31" s="70"/>
      <c r="S31" s="58"/>
      <c r="T31" s="70"/>
      <c r="U31" s="70"/>
      <c r="V31" s="70"/>
      <c r="W31" s="70"/>
      <c r="X31" s="56"/>
      <c r="Y31" s="57"/>
      <c r="Z31" s="57"/>
      <c r="AA31" s="56"/>
      <c r="AB31" s="57"/>
    </row>
    <row r="32" spans="1:28" ht="16" thickBot="1" x14ac:dyDescent="0.4">
      <c r="A32" s="74" t="str">
        <f>IF(ISBLANK(Registration_Tbl3[[#This Row],[Facility_Unit_Name]]),"",'EPE Information'!$C$9)</f>
        <v/>
      </c>
      <c r="B32" s="51"/>
      <c r="C32" s="63"/>
      <c r="D32" s="70"/>
      <c r="E32" s="68"/>
      <c r="F32" s="63"/>
      <c r="G32" s="63"/>
      <c r="H32" s="63"/>
      <c r="I32" s="70"/>
      <c r="J32" s="55"/>
      <c r="K32" s="75"/>
      <c r="L32" s="75"/>
      <c r="M32" s="75"/>
      <c r="N32" s="75"/>
      <c r="O32" s="56"/>
      <c r="P32" s="57"/>
      <c r="Q32" s="63"/>
      <c r="R32" s="70"/>
      <c r="S32" s="58"/>
      <c r="T32" s="70"/>
      <c r="U32" s="70"/>
      <c r="V32" s="70"/>
      <c r="W32" s="70"/>
      <c r="X32" s="56"/>
      <c r="Y32" s="57"/>
      <c r="Z32" s="57"/>
      <c r="AA32" s="56"/>
      <c r="AB32" s="57"/>
    </row>
    <row r="33" spans="1:28" ht="16" thickBot="1" x14ac:dyDescent="0.4">
      <c r="A33" s="74" t="str">
        <f>IF(ISBLANK(Registration_Tbl3[[#This Row],[Facility_Unit_Name]]),"",'EPE Information'!$C$9)</f>
        <v/>
      </c>
      <c r="B33" s="51"/>
      <c r="C33" s="63"/>
      <c r="D33" s="70"/>
      <c r="E33" s="68"/>
      <c r="F33" s="63"/>
      <c r="G33" s="63"/>
      <c r="H33" s="63"/>
      <c r="I33" s="70"/>
      <c r="J33" s="55"/>
      <c r="K33" s="75"/>
      <c r="L33" s="75"/>
      <c r="M33" s="75"/>
      <c r="N33" s="75"/>
      <c r="O33" s="56"/>
      <c r="P33" s="57"/>
      <c r="Q33" s="63"/>
      <c r="R33" s="70"/>
      <c r="S33" s="58"/>
      <c r="T33" s="70"/>
      <c r="U33" s="70"/>
      <c r="V33" s="70"/>
      <c r="W33" s="70"/>
      <c r="X33" s="56"/>
      <c r="Y33" s="57"/>
      <c r="Z33" s="57"/>
      <c r="AA33" s="56"/>
      <c r="AB33" s="57"/>
    </row>
    <row r="34" spans="1:28" ht="16" thickBot="1" x14ac:dyDescent="0.4">
      <c r="A34" s="74" t="str">
        <f>IF(ISBLANK(Registration_Tbl3[[#This Row],[Facility_Unit_Name]]),"",'EPE Information'!$C$9)</f>
        <v/>
      </c>
      <c r="B34" s="51"/>
      <c r="C34" s="63"/>
      <c r="D34" s="70"/>
      <c r="E34" s="68"/>
      <c r="F34" s="63"/>
      <c r="G34" s="63"/>
      <c r="H34" s="63"/>
      <c r="I34" s="70"/>
      <c r="J34" s="55"/>
      <c r="K34" s="75"/>
      <c r="L34" s="75"/>
      <c r="M34" s="75"/>
      <c r="N34" s="75"/>
      <c r="O34" s="56"/>
      <c r="P34" s="57"/>
      <c r="Q34" s="63"/>
      <c r="R34" s="70"/>
      <c r="S34" s="58"/>
      <c r="T34" s="70"/>
      <c r="U34" s="70"/>
      <c r="V34" s="70"/>
      <c r="W34" s="70"/>
      <c r="X34" s="56"/>
      <c r="Y34" s="57"/>
      <c r="Z34" s="57"/>
      <c r="AA34" s="56"/>
      <c r="AB34" s="57"/>
    </row>
    <row r="35" spans="1:28" ht="16" thickBot="1" x14ac:dyDescent="0.4">
      <c r="A35" s="74" t="str">
        <f>IF(ISBLANK(Registration_Tbl3[[#This Row],[Facility_Unit_Name]]),"",'EPE Information'!$C$9)</f>
        <v/>
      </c>
      <c r="B35" s="51"/>
      <c r="C35" s="63"/>
      <c r="D35" s="70"/>
      <c r="E35" s="68"/>
      <c r="F35" s="63"/>
      <c r="G35" s="63"/>
      <c r="H35" s="63"/>
      <c r="I35" s="70"/>
      <c r="J35" s="55"/>
      <c r="K35" s="75"/>
      <c r="L35" s="75"/>
      <c r="M35" s="75"/>
      <c r="N35" s="75"/>
      <c r="O35" s="56"/>
      <c r="P35" s="57"/>
      <c r="Q35" s="63"/>
      <c r="R35" s="70"/>
      <c r="S35" s="58"/>
      <c r="T35" s="70"/>
      <c r="U35" s="70"/>
      <c r="V35" s="70"/>
      <c r="W35" s="70"/>
      <c r="X35" s="56"/>
      <c r="Y35" s="57"/>
      <c r="Z35" s="57"/>
      <c r="AA35" s="56"/>
      <c r="AB35" s="57"/>
    </row>
    <row r="36" spans="1:28" ht="16" thickBot="1" x14ac:dyDescent="0.4">
      <c r="A36" s="74" t="str">
        <f>IF(ISBLANK(Registration_Tbl3[[#This Row],[Facility_Unit_Name]]),"",'EPE Information'!$C$9)</f>
        <v/>
      </c>
      <c r="B36" s="51"/>
      <c r="C36" s="63"/>
      <c r="D36" s="70"/>
      <c r="E36" s="68"/>
      <c r="F36" s="63"/>
      <c r="G36" s="63"/>
      <c r="H36" s="63"/>
      <c r="I36" s="70"/>
      <c r="J36" s="55"/>
      <c r="K36" s="75"/>
      <c r="L36" s="75"/>
      <c r="M36" s="75"/>
      <c r="N36" s="75"/>
      <c r="O36" s="56"/>
      <c r="P36" s="57"/>
      <c r="Q36" s="63"/>
      <c r="R36" s="70"/>
      <c r="S36" s="58"/>
      <c r="T36" s="70"/>
      <c r="U36" s="70"/>
      <c r="V36" s="70"/>
      <c r="W36" s="70"/>
      <c r="X36" s="56"/>
      <c r="Y36" s="57"/>
      <c r="Z36" s="57"/>
      <c r="AA36" s="56"/>
      <c r="AB36" s="57"/>
    </row>
    <row r="37" spans="1:28" ht="16" thickBot="1" x14ac:dyDescent="0.4">
      <c r="A37" s="74" t="str">
        <f>IF(ISBLANK(Registration_Tbl3[[#This Row],[Facility_Unit_Name]]),"",'EPE Information'!$C$9)</f>
        <v/>
      </c>
      <c r="B37" s="51"/>
      <c r="C37" s="63"/>
      <c r="D37" s="70"/>
      <c r="E37" s="68"/>
      <c r="F37" s="63"/>
      <c r="G37" s="63"/>
      <c r="H37" s="63"/>
      <c r="I37" s="70"/>
      <c r="J37" s="55"/>
      <c r="K37" s="75"/>
      <c r="L37" s="75"/>
      <c r="M37" s="75"/>
      <c r="N37" s="75"/>
      <c r="O37" s="56"/>
      <c r="P37" s="57"/>
      <c r="Q37" s="63"/>
      <c r="R37" s="70"/>
      <c r="S37" s="58"/>
      <c r="T37" s="70"/>
      <c r="U37" s="70"/>
      <c r="V37" s="70"/>
      <c r="W37" s="70"/>
      <c r="X37" s="56"/>
      <c r="Y37" s="57"/>
      <c r="Z37" s="57"/>
      <c r="AA37" s="56"/>
      <c r="AB37" s="57"/>
    </row>
    <row r="38" spans="1:28" ht="16" thickBot="1" x14ac:dyDescent="0.4">
      <c r="A38" s="74" t="str">
        <f>IF(ISBLANK(Registration_Tbl3[[#This Row],[Facility_Unit_Name]]),"",'EPE Information'!$C$9)</f>
        <v/>
      </c>
      <c r="B38" s="51"/>
      <c r="C38" s="63"/>
      <c r="D38" s="70"/>
      <c r="E38" s="68"/>
      <c r="F38" s="63"/>
      <c r="G38" s="63"/>
      <c r="H38" s="63"/>
      <c r="I38" s="70"/>
      <c r="J38" s="55"/>
      <c r="K38" s="75"/>
      <c r="L38" s="75"/>
      <c r="M38" s="75"/>
      <c r="N38" s="75"/>
      <c r="O38" s="56"/>
      <c r="P38" s="57"/>
      <c r="Q38" s="63"/>
      <c r="R38" s="70"/>
      <c r="S38" s="58"/>
      <c r="T38" s="70"/>
      <c r="U38" s="70"/>
      <c r="V38" s="70"/>
      <c r="W38" s="70"/>
      <c r="X38" s="56"/>
      <c r="Y38" s="57"/>
      <c r="Z38" s="57"/>
      <c r="AA38" s="56"/>
      <c r="AB38" s="57"/>
    </row>
    <row r="39" spans="1:28" ht="16" thickBot="1" x14ac:dyDescent="0.4">
      <c r="A39" s="74" t="str">
        <f>IF(ISBLANK(Registration_Tbl3[[#This Row],[Facility_Unit_Name]]),"",'EPE Information'!$C$9)</f>
        <v/>
      </c>
      <c r="B39" s="51"/>
      <c r="C39" s="63"/>
      <c r="D39" s="70"/>
      <c r="E39" s="68"/>
      <c r="F39" s="63"/>
      <c r="G39" s="63"/>
      <c r="H39" s="63"/>
      <c r="I39" s="70"/>
      <c r="J39" s="55"/>
      <c r="K39" s="75"/>
      <c r="L39" s="75"/>
      <c r="M39" s="75"/>
      <c r="N39" s="75"/>
      <c r="O39" s="56"/>
      <c r="P39" s="57"/>
      <c r="Q39" s="63"/>
      <c r="R39" s="70"/>
      <c r="S39" s="58"/>
      <c r="T39" s="70"/>
      <c r="U39" s="70"/>
      <c r="V39" s="70"/>
      <c r="W39" s="70"/>
      <c r="X39" s="56"/>
      <c r="Y39" s="57"/>
      <c r="Z39" s="57"/>
      <c r="AA39" s="56"/>
      <c r="AB39" s="57"/>
    </row>
    <row r="40" spans="1:28" ht="16" thickBot="1" x14ac:dyDescent="0.4">
      <c r="A40" s="74" t="str">
        <f>IF(ISBLANK(Registration_Tbl3[[#This Row],[Facility_Unit_Name]]),"",'EPE Information'!$C$9)</f>
        <v/>
      </c>
      <c r="B40" s="51"/>
      <c r="C40" s="63"/>
      <c r="D40" s="70"/>
      <c r="E40" s="68"/>
      <c r="F40" s="63"/>
      <c r="G40" s="63"/>
      <c r="H40" s="63"/>
      <c r="I40" s="70"/>
      <c r="J40" s="55"/>
      <c r="K40" s="75"/>
      <c r="L40" s="75"/>
      <c r="M40" s="75"/>
      <c r="N40" s="75"/>
      <c r="O40" s="56"/>
      <c r="P40" s="57"/>
      <c r="Q40" s="63"/>
      <c r="R40" s="70"/>
      <c r="S40" s="58"/>
      <c r="T40" s="70"/>
      <c r="U40" s="70"/>
      <c r="V40" s="70"/>
      <c r="W40" s="70"/>
      <c r="X40" s="56"/>
      <c r="Y40" s="57"/>
      <c r="Z40" s="57"/>
      <c r="AA40" s="56"/>
      <c r="AB40" s="57"/>
    </row>
    <row r="41" spans="1:28" ht="16" thickBot="1" x14ac:dyDescent="0.4">
      <c r="A41" s="74" t="str">
        <f>IF(ISBLANK(Registration_Tbl3[[#This Row],[Facility_Unit_Name]]),"",'EPE Information'!$C$9)</f>
        <v/>
      </c>
      <c r="B41" s="51"/>
      <c r="C41" s="63"/>
      <c r="D41" s="70"/>
      <c r="E41" s="68"/>
      <c r="F41" s="63"/>
      <c r="G41" s="63"/>
      <c r="H41" s="63"/>
      <c r="I41" s="70"/>
      <c r="J41" s="55"/>
      <c r="K41" s="75"/>
      <c r="L41" s="75"/>
      <c r="M41" s="75"/>
      <c r="N41" s="75"/>
      <c r="O41" s="56"/>
      <c r="P41" s="57"/>
      <c r="Q41" s="63"/>
      <c r="R41" s="70"/>
      <c r="S41" s="58"/>
      <c r="T41" s="70"/>
      <c r="U41" s="70"/>
      <c r="V41" s="70"/>
      <c r="W41" s="70"/>
      <c r="X41" s="56"/>
      <c r="Y41" s="57"/>
      <c r="Z41" s="57"/>
      <c r="AA41" s="56"/>
      <c r="AB41" s="57"/>
    </row>
    <row r="42" spans="1:28" ht="16" thickBot="1" x14ac:dyDescent="0.4">
      <c r="A42" s="74" t="str">
        <f>IF(ISBLANK(Registration_Tbl3[[#This Row],[Facility_Unit_Name]]),"",'EPE Information'!$C$9)</f>
        <v/>
      </c>
      <c r="B42" s="51"/>
      <c r="C42" s="63"/>
      <c r="D42" s="70"/>
      <c r="E42" s="68"/>
      <c r="F42" s="63"/>
      <c r="G42" s="63"/>
      <c r="H42" s="63"/>
      <c r="I42" s="70"/>
      <c r="J42" s="55"/>
      <c r="K42" s="75"/>
      <c r="L42" s="75"/>
      <c r="M42" s="75"/>
      <c r="N42" s="75"/>
      <c r="O42" s="56"/>
      <c r="P42" s="57"/>
      <c r="Q42" s="63"/>
      <c r="R42" s="70"/>
      <c r="S42" s="58"/>
      <c r="T42" s="70"/>
      <c r="U42" s="70"/>
      <c r="V42" s="70"/>
      <c r="W42" s="70"/>
      <c r="X42" s="56"/>
      <c r="Y42" s="57"/>
      <c r="Z42" s="57"/>
      <c r="AA42" s="56"/>
      <c r="AB42" s="57"/>
    </row>
    <row r="43" spans="1:28" ht="16" thickBot="1" x14ac:dyDescent="0.4">
      <c r="A43" s="74" t="str">
        <f>IF(ISBLANK(Registration_Tbl3[[#This Row],[Facility_Unit_Name]]),"",'EPE Information'!$C$9)</f>
        <v/>
      </c>
      <c r="B43" s="51"/>
      <c r="C43" s="63"/>
      <c r="D43" s="70"/>
      <c r="E43" s="68"/>
      <c r="F43" s="63"/>
      <c r="G43" s="63"/>
      <c r="H43" s="63"/>
      <c r="I43" s="70"/>
      <c r="J43" s="55"/>
      <c r="K43" s="75"/>
      <c r="L43" s="75"/>
      <c r="M43" s="75"/>
      <c r="N43" s="75"/>
      <c r="O43" s="56"/>
      <c r="P43" s="57"/>
      <c r="Q43" s="63"/>
      <c r="R43" s="70"/>
      <c r="S43" s="58"/>
      <c r="T43" s="70"/>
      <c r="U43" s="70"/>
      <c r="V43" s="70"/>
      <c r="W43" s="70"/>
      <c r="X43" s="56"/>
      <c r="Y43" s="57"/>
      <c r="Z43" s="57"/>
      <c r="AA43" s="56"/>
      <c r="AB43" s="57"/>
    </row>
    <row r="44" spans="1:28" ht="16" thickBot="1" x14ac:dyDescent="0.4">
      <c r="A44" s="74" t="str">
        <f>IF(ISBLANK(Registration_Tbl3[[#This Row],[Facility_Unit_Name]]),"",'EPE Information'!$C$9)</f>
        <v/>
      </c>
      <c r="B44" s="51"/>
      <c r="C44" s="63"/>
      <c r="D44" s="70"/>
      <c r="E44" s="68"/>
      <c r="F44" s="63"/>
      <c r="G44" s="63"/>
      <c r="H44" s="63"/>
      <c r="I44" s="70"/>
      <c r="J44" s="55"/>
      <c r="K44" s="75"/>
      <c r="L44" s="75"/>
      <c r="M44" s="75"/>
      <c r="N44" s="75"/>
      <c r="O44" s="56"/>
      <c r="P44" s="57"/>
      <c r="Q44" s="63"/>
      <c r="R44" s="70"/>
      <c r="S44" s="58"/>
      <c r="T44" s="70"/>
      <c r="U44" s="70"/>
      <c r="V44" s="70"/>
      <c r="W44" s="70"/>
      <c r="X44" s="56"/>
      <c r="Y44" s="57"/>
      <c r="Z44" s="57"/>
      <c r="AA44" s="56"/>
      <c r="AB44" s="57"/>
    </row>
    <row r="45" spans="1:28" ht="16" thickBot="1" x14ac:dyDescent="0.4">
      <c r="A45" s="74" t="str">
        <f>IF(ISBLANK(Registration_Tbl3[[#This Row],[Facility_Unit_Name]]),"",'EPE Information'!$C$9)</f>
        <v/>
      </c>
      <c r="B45" s="51"/>
      <c r="C45" s="63"/>
      <c r="D45" s="70"/>
      <c r="E45" s="68"/>
      <c r="F45" s="63"/>
      <c r="G45" s="63"/>
      <c r="H45" s="63"/>
      <c r="I45" s="70"/>
      <c r="J45" s="55"/>
      <c r="K45" s="75"/>
      <c r="L45" s="75"/>
      <c r="M45" s="75"/>
      <c r="N45" s="75"/>
      <c r="O45" s="56"/>
      <c r="P45" s="57"/>
      <c r="Q45" s="63"/>
      <c r="R45" s="70"/>
      <c r="S45" s="58"/>
      <c r="T45" s="70"/>
      <c r="U45" s="70"/>
      <c r="V45" s="70"/>
      <c r="W45" s="70"/>
      <c r="X45" s="56"/>
      <c r="Y45" s="57"/>
      <c r="Z45" s="57"/>
      <c r="AA45" s="56"/>
      <c r="AB45" s="57"/>
    </row>
    <row r="46" spans="1:28" ht="16" thickBot="1" x14ac:dyDescent="0.4">
      <c r="A46" s="74" t="str">
        <f>IF(ISBLANK(Registration_Tbl3[[#This Row],[Facility_Unit_Name]]),"",'EPE Information'!$C$9)</f>
        <v/>
      </c>
      <c r="B46" s="51"/>
      <c r="C46" s="63"/>
      <c r="D46" s="70"/>
      <c r="E46" s="68"/>
      <c r="F46" s="63"/>
      <c r="G46" s="63"/>
      <c r="H46" s="63"/>
      <c r="I46" s="70"/>
      <c r="J46" s="55"/>
      <c r="K46" s="75"/>
      <c r="L46" s="75"/>
      <c r="M46" s="75"/>
      <c r="N46" s="75"/>
      <c r="O46" s="56"/>
      <c r="P46" s="57"/>
      <c r="Q46" s="63"/>
      <c r="R46" s="70"/>
      <c r="S46" s="58"/>
      <c r="T46" s="70"/>
      <c r="U46" s="70"/>
      <c r="V46" s="70"/>
      <c r="W46" s="70"/>
      <c r="X46" s="56"/>
      <c r="Y46" s="57"/>
      <c r="Z46" s="57"/>
      <c r="AA46" s="56"/>
      <c r="AB46" s="57"/>
    </row>
    <row r="47" spans="1:28" ht="16" thickBot="1" x14ac:dyDescent="0.4">
      <c r="A47" s="74" t="str">
        <f>IF(ISBLANK(Registration_Tbl3[[#This Row],[Facility_Unit_Name]]),"",'EPE Information'!$C$9)</f>
        <v/>
      </c>
      <c r="B47" s="51"/>
      <c r="C47" s="63"/>
      <c r="D47" s="70"/>
      <c r="E47" s="68"/>
      <c r="F47" s="63"/>
      <c r="G47" s="63"/>
      <c r="H47" s="63"/>
      <c r="I47" s="70"/>
      <c r="J47" s="55"/>
      <c r="K47" s="75"/>
      <c r="L47" s="75"/>
      <c r="M47" s="75"/>
      <c r="N47" s="75"/>
      <c r="O47" s="56"/>
      <c r="P47" s="57"/>
      <c r="Q47" s="63"/>
      <c r="R47" s="70"/>
      <c r="S47" s="58"/>
      <c r="T47" s="70"/>
      <c r="U47" s="70"/>
      <c r="V47" s="70"/>
      <c r="W47" s="70"/>
      <c r="X47" s="56"/>
      <c r="Y47" s="57"/>
      <c r="Z47" s="57"/>
      <c r="AA47" s="56"/>
      <c r="AB47" s="57"/>
    </row>
    <row r="48" spans="1:28" ht="16" thickBot="1" x14ac:dyDescent="0.4">
      <c r="A48" s="74" t="str">
        <f>IF(ISBLANK(Registration_Tbl3[[#This Row],[Facility_Unit_Name]]),"",'EPE Information'!$C$9)</f>
        <v/>
      </c>
      <c r="B48" s="51"/>
      <c r="C48" s="63"/>
      <c r="D48" s="70"/>
      <c r="E48" s="68"/>
      <c r="F48" s="63"/>
      <c r="G48" s="63"/>
      <c r="H48" s="63"/>
      <c r="I48" s="70"/>
      <c r="J48" s="55"/>
      <c r="K48" s="75"/>
      <c r="L48" s="75"/>
      <c r="M48" s="75"/>
      <c r="N48" s="75"/>
      <c r="O48" s="56"/>
      <c r="P48" s="57"/>
      <c r="Q48" s="63"/>
      <c r="R48" s="70"/>
      <c r="S48" s="58"/>
      <c r="T48" s="70"/>
      <c r="U48" s="70"/>
      <c r="V48" s="70"/>
      <c r="W48" s="70"/>
      <c r="X48" s="56"/>
      <c r="Y48" s="57"/>
      <c r="Z48" s="57"/>
      <c r="AA48" s="56"/>
      <c r="AB48" s="57"/>
    </row>
    <row r="49" spans="1:28" ht="16" thickBot="1" x14ac:dyDescent="0.4">
      <c r="A49" s="74" t="str">
        <f>IF(ISBLANK(Registration_Tbl3[[#This Row],[Facility_Unit_Name]]),"",'EPE Information'!$C$9)</f>
        <v/>
      </c>
      <c r="B49" s="51"/>
      <c r="C49" s="63"/>
      <c r="D49" s="70"/>
      <c r="E49" s="68"/>
      <c r="F49" s="63"/>
      <c r="G49" s="63"/>
      <c r="H49" s="63"/>
      <c r="I49" s="70"/>
      <c r="J49" s="55"/>
      <c r="K49" s="75"/>
      <c r="L49" s="75"/>
      <c r="M49" s="75"/>
      <c r="N49" s="75"/>
      <c r="O49" s="56"/>
      <c r="P49" s="57"/>
      <c r="Q49" s="63"/>
      <c r="R49" s="70"/>
      <c r="S49" s="58"/>
      <c r="T49" s="70"/>
      <c r="U49" s="70"/>
      <c r="V49" s="70"/>
      <c r="W49" s="70"/>
      <c r="X49" s="56"/>
      <c r="Y49" s="57"/>
      <c r="Z49" s="57"/>
      <c r="AA49" s="56"/>
      <c r="AB49" s="57"/>
    </row>
    <row r="50" spans="1:28" ht="16" thickBot="1" x14ac:dyDescent="0.4">
      <c r="A50" s="74" t="str">
        <f>IF(ISBLANK(Registration_Tbl3[[#This Row],[Facility_Unit_Name]]),"",'EPE Information'!$C$9)</f>
        <v/>
      </c>
      <c r="B50" s="51"/>
      <c r="C50" s="63"/>
      <c r="D50" s="70"/>
      <c r="E50" s="68"/>
      <c r="F50" s="63"/>
      <c r="G50" s="63"/>
      <c r="H50" s="63"/>
      <c r="I50" s="70"/>
      <c r="J50" s="55"/>
      <c r="K50" s="75"/>
      <c r="L50" s="75"/>
      <c r="M50" s="75"/>
      <c r="N50" s="75"/>
      <c r="O50" s="56"/>
      <c r="P50" s="57"/>
      <c r="Q50" s="63"/>
      <c r="R50" s="70"/>
      <c r="S50" s="58"/>
      <c r="T50" s="70"/>
      <c r="U50" s="70"/>
      <c r="V50" s="70"/>
      <c r="W50" s="70"/>
      <c r="X50" s="56"/>
      <c r="Y50" s="57"/>
      <c r="Z50" s="57"/>
      <c r="AA50" s="56"/>
      <c r="AB50" s="57"/>
    </row>
    <row r="51" spans="1:28" ht="16" thickBot="1" x14ac:dyDescent="0.4">
      <c r="A51" s="74" t="str">
        <f>IF(ISBLANK(Registration_Tbl3[[#This Row],[Facility_Unit_Name]]),"",'EPE Information'!$C$9)</f>
        <v/>
      </c>
      <c r="B51" s="51"/>
      <c r="C51" s="63"/>
      <c r="D51" s="70"/>
      <c r="E51" s="68"/>
      <c r="F51" s="63"/>
      <c r="G51" s="63"/>
      <c r="H51" s="63"/>
      <c r="I51" s="70"/>
      <c r="J51" s="55"/>
      <c r="K51" s="75"/>
      <c r="L51" s="75"/>
      <c r="M51" s="75"/>
      <c r="N51" s="75"/>
      <c r="O51" s="56"/>
      <c r="P51" s="57"/>
      <c r="Q51" s="63"/>
      <c r="R51" s="70"/>
      <c r="S51" s="58"/>
      <c r="T51" s="70"/>
      <c r="U51" s="70"/>
      <c r="V51" s="70"/>
      <c r="W51" s="70"/>
      <c r="X51" s="56"/>
      <c r="Y51" s="57"/>
      <c r="Z51" s="57"/>
      <c r="AA51" s="56"/>
      <c r="AB51" s="57"/>
    </row>
    <row r="52" spans="1:28" ht="16" thickBot="1" x14ac:dyDescent="0.4">
      <c r="A52" s="74" t="str">
        <f>IF(ISBLANK(Registration_Tbl3[[#This Row],[Facility_Unit_Name]]),"",'EPE Information'!$C$9)</f>
        <v/>
      </c>
      <c r="B52" s="51"/>
      <c r="C52" s="63"/>
      <c r="D52" s="70"/>
      <c r="E52" s="68"/>
      <c r="F52" s="63"/>
      <c r="G52" s="63"/>
      <c r="H52" s="63"/>
      <c r="I52" s="70"/>
      <c r="J52" s="55"/>
      <c r="K52" s="75"/>
      <c r="L52" s="75"/>
      <c r="M52" s="75"/>
      <c r="N52" s="75"/>
      <c r="O52" s="56"/>
      <c r="P52" s="57"/>
      <c r="Q52" s="63"/>
      <c r="R52" s="70"/>
      <c r="S52" s="58"/>
      <c r="T52" s="70"/>
      <c r="U52" s="70"/>
      <c r="V52" s="70"/>
      <c r="W52" s="70"/>
      <c r="X52" s="56"/>
      <c r="Y52" s="57"/>
      <c r="Z52" s="57"/>
      <c r="AA52" s="56"/>
      <c r="AB52" s="57"/>
    </row>
    <row r="53" spans="1:28" ht="16" thickBot="1" x14ac:dyDescent="0.4">
      <c r="A53" s="74" t="str">
        <f>IF(ISBLANK(Registration_Tbl3[[#This Row],[Facility_Unit_Name]]),"",'EPE Information'!$C$9)</f>
        <v/>
      </c>
      <c r="B53" s="51"/>
      <c r="C53" s="63"/>
      <c r="D53" s="70"/>
      <c r="E53" s="68"/>
      <c r="F53" s="63"/>
      <c r="G53" s="63"/>
      <c r="H53" s="63"/>
      <c r="I53" s="70"/>
      <c r="J53" s="55"/>
      <c r="K53" s="75"/>
      <c r="L53" s="75"/>
      <c r="M53" s="75"/>
      <c r="N53" s="75"/>
      <c r="O53" s="56"/>
      <c r="P53" s="57"/>
      <c r="Q53" s="63"/>
      <c r="R53" s="70"/>
      <c r="S53" s="58"/>
      <c r="T53" s="70"/>
      <c r="U53" s="70"/>
      <c r="V53" s="70"/>
      <c r="W53" s="70"/>
      <c r="X53" s="56"/>
      <c r="Y53" s="57"/>
      <c r="Z53" s="57"/>
      <c r="AA53" s="56"/>
      <c r="AB53" s="57"/>
    </row>
    <row r="54" spans="1:28" ht="16" thickBot="1" x14ac:dyDescent="0.4">
      <c r="A54" s="74" t="str">
        <f>IF(ISBLANK(Registration_Tbl3[[#This Row],[Facility_Unit_Name]]),"",'EPE Information'!$C$9)</f>
        <v/>
      </c>
      <c r="B54" s="51"/>
      <c r="C54" s="63"/>
      <c r="D54" s="70"/>
      <c r="E54" s="68"/>
      <c r="F54" s="63"/>
      <c r="G54" s="63"/>
      <c r="H54" s="63"/>
      <c r="I54" s="70"/>
      <c r="J54" s="55"/>
      <c r="K54" s="75"/>
      <c r="L54" s="75"/>
      <c r="M54" s="75"/>
      <c r="N54" s="75"/>
      <c r="O54" s="56"/>
      <c r="P54" s="57"/>
      <c r="Q54" s="63"/>
      <c r="R54" s="70"/>
      <c r="S54" s="58"/>
      <c r="T54" s="70"/>
      <c r="U54" s="70"/>
      <c r="V54" s="70"/>
      <c r="W54" s="70"/>
      <c r="X54" s="56"/>
      <c r="Y54" s="57"/>
      <c r="Z54" s="57"/>
      <c r="AA54" s="56"/>
      <c r="AB54" s="57"/>
    </row>
    <row r="55" spans="1:28" ht="16" thickBot="1" x14ac:dyDescent="0.4">
      <c r="A55" s="74" t="str">
        <f>IF(ISBLANK(Registration_Tbl3[[#This Row],[Facility_Unit_Name]]),"",'EPE Information'!$C$9)</f>
        <v/>
      </c>
      <c r="B55" s="51"/>
      <c r="C55" s="63"/>
      <c r="D55" s="70"/>
      <c r="E55" s="68"/>
      <c r="F55" s="63"/>
      <c r="G55" s="63"/>
      <c r="H55" s="63"/>
      <c r="I55" s="70"/>
      <c r="J55" s="55"/>
      <c r="K55" s="75"/>
      <c r="L55" s="75"/>
      <c r="M55" s="75"/>
      <c r="N55" s="75"/>
      <c r="O55" s="56"/>
      <c r="P55" s="57"/>
      <c r="Q55" s="63"/>
      <c r="R55" s="70"/>
      <c r="S55" s="58"/>
      <c r="T55" s="70"/>
      <c r="U55" s="70"/>
      <c r="V55" s="70"/>
      <c r="W55" s="70"/>
      <c r="X55" s="56"/>
      <c r="Y55" s="57"/>
      <c r="Z55" s="57"/>
      <c r="AA55" s="56"/>
      <c r="AB55" s="57"/>
    </row>
    <row r="56" spans="1:28" ht="16" thickBot="1" x14ac:dyDescent="0.4">
      <c r="A56" s="74" t="str">
        <f>IF(ISBLANK(Registration_Tbl3[[#This Row],[Facility_Unit_Name]]),"",'EPE Information'!$C$9)</f>
        <v/>
      </c>
      <c r="B56" s="51"/>
      <c r="C56" s="63"/>
      <c r="D56" s="70"/>
      <c r="E56" s="68"/>
      <c r="F56" s="63"/>
      <c r="G56" s="63"/>
      <c r="H56" s="63"/>
      <c r="I56" s="70"/>
      <c r="J56" s="55"/>
      <c r="K56" s="75"/>
      <c r="L56" s="75"/>
      <c r="M56" s="75"/>
      <c r="N56" s="75"/>
      <c r="O56" s="56"/>
      <c r="P56" s="57"/>
      <c r="Q56" s="63"/>
      <c r="R56" s="70"/>
      <c r="S56" s="58"/>
      <c r="T56" s="70"/>
      <c r="U56" s="70"/>
      <c r="V56" s="70"/>
      <c r="W56" s="70"/>
      <c r="X56" s="56"/>
      <c r="Y56" s="57"/>
      <c r="Z56" s="57"/>
      <c r="AA56" s="56"/>
      <c r="AB56" s="57"/>
    </row>
    <row r="57" spans="1:28" ht="16" thickBot="1" x14ac:dyDescent="0.4">
      <c r="A57" s="74" t="str">
        <f>IF(ISBLANK(Registration_Tbl3[[#This Row],[Facility_Unit_Name]]),"",'EPE Information'!$C$9)</f>
        <v/>
      </c>
      <c r="B57" s="51"/>
      <c r="C57" s="63"/>
      <c r="D57" s="70"/>
      <c r="E57" s="68"/>
      <c r="F57" s="63"/>
      <c r="G57" s="63"/>
      <c r="H57" s="63"/>
      <c r="I57" s="70"/>
      <c r="J57" s="55"/>
      <c r="K57" s="75"/>
      <c r="L57" s="75"/>
      <c r="M57" s="75"/>
      <c r="N57" s="75"/>
      <c r="O57" s="56"/>
      <c r="P57" s="57"/>
      <c r="Q57" s="63"/>
      <c r="R57" s="70"/>
      <c r="S57" s="58"/>
      <c r="T57" s="70"/>
      <c r="U57" s="70"/>
      <c r="V57" s="70"/>
      <c r="W57" s="70"/>
      <c r="X57" s="56"/>
      <c r="Y57" s="57"/>
      <c r="Z57" s="57"/>
      <c r="AA57" s="56"/>
      <c r="AB57" s="57"/>
    </row>
    <row r="58" spans="1:28" ht="16" thickBot="1" x14ac:dyDescent="0.4">
      <c r="A58" s="74" t="str">
        <f>IF(ISBLANK(Registration_Tbl3[[#This Row],[Facility_Unit_Name]]),"",'EPE Information'!$C$9)</f>
        <v/>
      </c>
      <c r="B58" s="51"/>
      <c r="C58" s="63"/>
      <c r="D58" s="70"/>
      <c r="E58" s="68"/>
      <c r="F58" s="63"/>
      <c r="G58" s="63"/>
      <c r="H58" s="63"/>
      <c r="I58" s="70"/>
      <c r="J58" s="55"/>
      <c r="K58" s="75"/>
      <c r="L58" s="75"/>
      <c r="M58" s="75"/>
      <c r="N58" s="75"/>
      <c r="O58" s="56"/>
      <c r="P58" s="57"/>
      <c r="Q58" s="63"/>
      <c r="R58" s="70"/>
      <c r="S58" s="58"/>
      <c r="T58" s="70"/>
      <c r="U58" s="70"/>
      <c r="V58" s="70"/>
      <c r="W58" s="70"/>
      <c r="X58" s="56"/>
      <c r="Y58" s="57"/>
      <c r="Z58" s="57"/>
      <c r="AA58" s="56"/>
      <c r="AB58" s="57"/>
    </row>
    <row r="59" spans="1:28" ht="16" thickBot="1" x14ac:dyDescent="0.4">
      <c r="A59" s="74" t="str">
        <f>IF(ISBLANK(Registration_Tbl3[[#This Row],[Facility_Unit_Name]]),"",'EPE Information'!$C$9)</f>
        <v/>
      </c>
      <c r="B59" s="51"/>
      <c r="C59" s="63"/>
      <c r="D59" s="70"/>
      <c r="E59" s="68"/>
      <c r="F59" s="63"/>
      <c r="G59" s="63"/>
      <c r="H59" s="63"/>
      <c r="I59" s="70"/>
      <c r="J59" s="55"/>
      <c r="K59" s="75"/>
      <c r="L59" s="75"/>
      <c r="M59" s="75"/>
      <c r="N59" s="75"/>
      <c r="O59" s="56"/>
      <c r="P59" s="57"/>
      <c r="Q59" s="63"/>
      <c r="R59" s="70"/>
      <c r="S59" s="58"/>
      <c r="T59" s="70"/>
      <c r="U59" s="70"/>
      <c r="V59" s="70"/>
      <c r="W59" s="70"/>
      <c r="X59" s="56"/>
      <c r="Y59" s="57"/>
      <c r="Z59" s="57"/>
      <c r="AA59" s="56"/>
      <c r="AB59" s="57"/>
    </row>
    <row r="60" spans="1:28" ht="16" thickBot="1" x14ac:dyDescent="0.4">
      <c r="A60" s="74" t="str">
        <f>IF(ISBLANK(Registration_Tbl3[[#This Row],[Facility_Unit_Name]]),"",'EPE Information'!$C$9)</f>
        <v/>
      </c>
      <c r="B60" s="51"/>
      <c r="C60" s="63"/>
      <c r="D60" s="70"/>
      <c r="E60" s="68"/>
      <c r="F60" s="63"/>
      <c r="G60" s="63"/>
      <c r="H60" s="63"/>
      <c r="I60" s="70"/>
      <c r="J60" s="55"/>
      <c r="K60" s="75"/>
      <c r="L60" s="75"/>
      <c r="M60" s="75"/>
      <c r="N60" s="75"/>
      <c r="O60" s="56"/>
      <c r="P60" s="57"/>
      <c r="Q60" s="63"/>
      <c r="R60" s="70"/>
      <c r="S60" s="58"/>
      <c r="T60" s="70"/>
      <c r="U60" s="70"/>
      <c r="V60" s="70"/>
      <c r="W60" s="70"/>
      <c r="X60" s="56"/>
      <c r="Y60" s="57"/>
      <c r="Z60" s="57"/>
      <c r="AA60" s="56"/>
      <c r="AB60" s="57"/>
    </row>
    <row r="61" spans="1:28" ht="16" thickBot="1" x14ac:dyDescent="0.4">
      <c r="A61" s="74" t="str">
        <f>IF(ISBLANK(Registration_Tbl3[[#This Row],[Facility_Unit_Name]]),"",'EPE Information'!$C$9)</f>
        <v/>
      </c>
      <c r="B61" s="51"/>
      <c r="C61" s="63"/>
      <c r="D61" s="70"/>
      <c r="E61" s="68"/>
      <c r="F61" s="63"/>
      <c r="G61" s="63"/>
      <c r="H61" s="63"/>
      <c r="I61" s="70"/>
      <c r="J61" s="55"/>
      <c r="K61" s="75"/>
      <c r="L61" s="75"/>
      <c r="M61" s="75"/>
      <c r="N61" s="75"/>
      <c r="O61" s="56"/>
      <c r="P61" s="57"/>
      <c r="Q61" s="63"/>
      <c r="R61" s="70"/>
      <c r="S61" s="58"/>
      <c r="T61" s="70"/>
      <c r="U61" s="70"/>
      <c r="V61" s="70"/>
      <c r="W61" s="70"/>
      <c r="X61" s="56"/>
      <c r="Y61" s="57"/>
      <c r="Z61" s="57"/>
      <c r="AA61" s="56"/>
      <c r="AB61" s="57"/>
    </row>
    <row r="62" spans="1:28" ht="16" thickBot="1" x14ac:dyDescent="0.4">
      <c r="A62" s="74" t="str">
        <f>IF(ISBLANK(Registration_Tbl3[[#This Row],[Facility_Unit_Name]]),"",'EPE Information'!$C$9)</f>
        <v/>
      </c>
      <c r="B62" s="51"/>
      <c r="C62" s="63"/>
      <c r="D62" s="70"/>
      <c r="E62" s="68"/>
      <c r="F62" s="63"/>
      <c r="G62" s="63"/>
      <c r="H62" s="63"/>
      <c r="I62" s="70"/>
      <c r="J62" s="55"/>
      <c r="K62" s="75"/>
      <c r="L62" s="75"/>
      <c r="M62" s="75"/>
      <c r="N62" s="75"/>
      <c r="O62" s="56"/>
      <c r="P62" s="57"/>
      <c r="Q62" s="63"/>
      <c r="R62" s="70"/>
      <c r="S62" s="58"/>
      <c r="T62" s="70"/>
      <c r="U62" s="70"/>
      <c r="V62" s="70"/>
      <c r="W62" s="70"/>
      <c r="X62" s="56"/>
      <c r="Y62" s="57"/>
      <c r="Z62" s="57"/>
      <c r="AA62" s="56"/>
      <c r="AB62" s="57"/>
    </row>
    <row r="63" spans="1:28" ht="16" thickBot="1" x14ac:dyDescent="0.4">
      <c r="A63" s="74" t="str">
        <f>IF(ISBLANK(Registration_Tbl3[[#This Row],[Facility_Unit_Name]]),"",'EPE Information'!$C$9)</f>
        <v/>
      </c>
      <c r="B63" s="51"/>
      <c r="C63" s="63"/>
      <c r="D63" s="70"/>
      <c r="E63" s="68"/>
      <c r="F63" s="63"/>
      <c r="G63" s="63"/>
      <c r="H63" s="63"/>
      <c r="I63" s="70"/>
      <c r="J63" s="55"/>
      <c r="K63" s="75"/>
      <c r="L63" s="75"/>
      <c r="M63" s="75"/>
      <c r="N63" s="75"/>
      <c r="O63" s="56"/>
      <c r="P63" s="57"/>
      <c r="Q63" s="63"/>
      <c r="R63" s="70"/>
      <c r="S63" s="58"/>
      <c r="T63" s="70"/>
      <c r="U63" s="70"/>
      <c r="V63" s="70"/>
      <c r="W63" s="70"/>
      <c r="X63" s="56"/>
      <c r="Y63" s="57"/>
      <c r="Z63" s="57"/>
      <c r="AA63" s="56"/>
      <c r="AB63" s="57"/>
    </row>
    <row r="64" spans="1:28" ht="16" thickBot="1" x14ac:dyDescent="0.4">
      <c r="A64" s="74" t="str">
        <f>IF(ISBLANK(Registration_Tbl3[[#This Row],[Facility_Unit_Name]]),"",'EPE Information'!$C$9)</f>
        <v/>
      </c>
      <c r="B64" s="51"/>
      <c r="C64" s="63"/>
      <c r="D64" s="70"/>
      <c r="E64" s="68"/>
      <c r="F64" s="63"/>
      <c r="G64" s="63"/>
      <c r="H64" s="63"/>
      <c r="I64" s="70"/>
      <c r="J64" s="55"/>
      <c r="K64" s="75"/>
      <c r="L64" s="75"/>
      <c r="M64" s="75"/>
      <c r="N64" s="75"/>
      <c r="O64" s="56"/>
      <c r="P64" s="57"/>
      <c r="Q64" s="63"/>
      <c r="R64" s="70"/>
      <c r="S64" s="58"/>
      <c r="T64" s="70"/>
      <c r="U64" s="70"/>
      <c r="V64" s="70"/>
      <c r="W64" s="70"/>
      <c r="X64" s="56"/>
      <c r="Y64" s="57"/>
      <c r="Z64" s="57"/>
      <c r="AA64" s="56"/>
      <c r="AB64" s="57"/>
    </row>
    <row r="65" spans="1:28" ht="16" thickBot="1" x14ac:dyDescent="0.4">
      <c r="A65" s="74" t="str">
        <f>IF(ISBLANK(Registration_Tbl3[[#This Row],[Facility_Unit_Name]]),"",'EPE Information'!$C$9)</f>
        <v/>
      </c>
      <c r="B65" s="51"/>
      <c r="C65" s="63"/>
      <c r="D65" s="70"/>
      <c r="E65" s="68"/>
      <c r="F65" s="63"/>
      <c r="G65" s="63"/>
      <c r="H65" s="63"/>
      <c r="I65" s="70"/>
      <c r="J65" s="55"/>
      <c r="K65" s="75"/>
      <c r="L65" s="75"/>
      <c r="M65" s="75"/>
      <c r="N65" s="75"/>
      <c r="O65" s="56"/>
      <c r="P65" s="57"/>
      <c r="Q65" s="63"/>
      <c r="R65" s="70"/>
      <c r="S65" s="58"/>
      <c r="T65" s="70"/>
      <c r="U65" s="70"/>
      <c r="V65" s="70"/>
      <c r="W65" s="70"/>
      <c r="X65" s="56"/>
      <c r="Y65" s="57"/>
      <c r="Z65" s="57"/>
      <c r="AA65" s="56"/>
      <c r="AB65" s="57"/>
    </row>
    <row r="66" spans="1:28" ht="16" thickBot="1" x14ac:dyDescent="0.4">
      <c r="A66" s="74" t="str">
        <f>IF(ISBLANK(Registration_Tbl3[[#This Row],[Facility_Unit_Name]]),"",'EPE Information'!$C$9)</f>
        <v/>
      </c>
      <c r="B66" s="51"/>
      <c r="C66" s="63"/>
      <c r="D66" s="70"/>
      <c r="E66" s="68"/>
      <c r="F66" s="63"/>
      <c r="G66" s="63"/>
      <c r="H66" s="63"/>
      <c r="I66" s="70"/>
      <c r="J66" s="55"/>
      <c r="K66" s="75"/>
      <c r="L66" s="75"/>
      <c r="M66" s="75"/>
      <c r="N66" s="75"/>
      <c r="O66" s="56"/>
      <c r="P66" s="57"/>
      <c r="Q66" s="63"/>
      <c r="R66" s="70"/>
      <c r="S66" s="58"/>
      <c r="T66" s="70"/>
      <c r="U66" s="70"/>
      <c r="V66" s="70"/>
      <c r="W66" s="70"/>
      <c r="X66" s="56"/>
      <c r="Y66" s="57"/>
      <c r="Z66" s="57"/>
      <c r="AA66" s="56"/>
      <c r="AB66" s="57"/>
    </row>
    <row r="67" spans="1:28" ht="16" thickBot="1" x14ac:dyDescent="0.4">
      <c r="A67" s="74" t="str">
        <f>IF(ISBLANK(Registration_Tbl3[[#This Row],[Facility_Unit_Name]]),"",'EPE Information'!$C$9)</f>
        <v/>
      </c>
      <c r="B67" s="51"/>
      <c r="C67" s="63"/>
      <c r="D67" s="70"/>
      <c r="E67" s="68"/>
      <c r="F67" s="63"/>
      <c r="G67" s="63"/>
      <c r="H67" s="63"/>
      <c r="I67" s="70"/>
      <c r="J67" s="55"/>
      <c r="K67" s="75"/>
      <c r="L67" s="75"/>
      <c r="M67" s="75"/>
      <c r="N67" s="75"/>
      <c r="O67" s="56"/>
      <c r="P67" s="57"/>
      <c r="Q67" s="63"/>
      <c r="R67" s="70"/>
      <c r="S67" s="58"/>
      <c r="T67" s="70"/>
      <c r="U67" s="70"/>
      <c r="V67" s="70"/>
      <c r="W67" s="70"/>
      <c r="X67" s="56"/>
      <c r="Y67" s="57"/>
      <c r="Z67" s="57"/>
      <c r="AA67" s="56"/>
      <c r="AB67" s="57"/>
    </row>
    <row r="68" spans="1:28" ht="16" thickBot="1" x14ac:dyDescent="0.4">
      <c r="A68" s="74" t="str">
        <f>IF(ISBLANK(Registration_Tbl3[[#This Row],[Facility_Unit_Name]]),"",'EPE Information'!$C$9)</f>
        <v/>
      </c>
      <c r="B68" s="51"/>
      <c r="C68" s="63"/>
      <c r="D68" s="70"/>
      <c r="E68" s="68"/>
      <c r="F68" s="63"/>
      <c r="G68" s="63"/>
      <c r="H68" s="63"/>
      <c r="I68" s="70"/>
      <c r="J68" s="55"/>
      <c r="K68" s="75"/>
      <c r="L68" s="75"/>
      <c r="M68" s="75"/>
      <c r="N68" s="75"/>
      <c r="O68" s="56"/>
      <c r="P68" s="57"/>
      <c r="Q68" s="63"/>
      <c r="R68" s="70"/>
      <c r="S68" s="58"/>
      <c r="T68" s="70"/>
      <c r="U68" s="70"/>
      <c r="V68" s="70"/>
      <c r="W68" s="70"/>
      <c r="X68" s="56"/>
      <c r="Y68" s="57"/>
      <c r="Z68" s="57"/>
      <c r="AA68" s="56"/>
      <c r="AB68" s="57"/>
    </row>
    <row r="69" spans="1:28" ht="16" thickBot="1" x14ac:dyDescent="0.4">
      <c r="A69" s="74" t="str">
        <f>IF(ISBLANK(Registration_Tbl3[[#This Row],[Facility_Unit_Name]]),"",'EPE Information'!$C$9)</f>
        <v/>
      </c>
      <c r="B69" s="51"/>
      <c r="C69" s="63"/>
      <c r="D69" s="70"/>
      <c r="E69" s="68"/>
      <c r="F69" s="63"/>
      <c r="G69" s="63"/>
      <c r="H69" s="63"/>
      <c r="I69" s="70"/>
      <c r="J69" s="55"/>
      <c r="K69" s="75"/>
      <c r="L69" s="75"/>
      <c r="M69" s="75"/>
      <c r="N69" s="75"/>
      <c r="O69" s="56"/>
      <c r="P69" s="57"/>
      <c r="Q69" s="63"/>
      <c r="R69" s="70"/>
      <c r="S69" s="58"/>
      <c r="T69" s="70"/>
      <c r="U69" s="70"/>
      <c r="V69" s="70"/>
      <c r="W69" s="70"/>
      <c r="X69" s="56"/>
      <c r="Y69" s="57"/>
      <c r="Z69" s="57"/>
      <c r="AA69" s="56"/>
      <c r="AB69" s="57"/>
    </row>
    <row r="70" spans="1:28" ht="16" thickBot="1" x14ac:dyDescent="0.4">
      <c r="A70" s="74" t="str">
        <f>IF(ISBLANK(Registration_Tbl3[[#This Row],[Facility_Unit_Name]]),"",'EPE Information'!$C$9)</f>
        <v/>
      </c>
      <c r="B70" s="51"/>
      <c r="C70" s="63"/>
      <c r="D70" s="70"/>
      <c r="E70" s="68"/>
      <c r="F70" s="63"/>
      <c r="G70" s="63"/>
      <c r="H70" s="63"/>
      <c r="I70" s="70"/>
      <c r="J70" s="55"/>
      <c r="K70" s="75"/>
      <c r="L70" s="75"/>
      <c r="M70" s="75"/>
      <c r="N70" s="75"/>
      <c r="O70" s="56"/>
      <c r="P70" s="57"/>
      <c r="Q70" s="63"/>
      <c r="R70" s="70"/>
      <c r="S70" s="58"/>
      <c r="T70" s="70"/>
      <c r="U70" s="70"/>
      <c r="V70" s="70"/>
      <c r="W70" s="70"/>
      <c r="X70" s="56"/>
      <c r="Y70" s="57"/>
      <c r="Z70" s="57"/>
      <c r="AA70" s="56"/>
      <c r="AB70" s="57"/>
    </row>
    <row r="71" spans="1:28" ht="16" thickBot="1" x14ac:dyDescent="0.4">
      <c r="A71" s="74" t="str">
        <f>IF(ISBLANK(Registration_Tbl3[[#This Row],[Facility_Unit_Name]]),"",'EPE Information'!$C$9)</f>
        <v/>
      </c>
      <c r="B71" s="51"/>
      <c r="C71" s="63"/>
      <c r="D71" s="70"/>
      <c r="E71" s="68"/>
      <c r="F71" s="63"/>
      <c r="G71" s="63"/>
      <c r="H71" s="63"/>
      <c r="I71" s="70"/>
      <c r="J71" s="55"/>
      <c r="K71" s="75"/>
      <c r="L71" s="75"/>
      <c r="M71" s="75"/>
      <c r="N71" s="75"/>
      <c r="O71" s="56"/>
      <c r="P71" s="57"/>
      <c r="Q71" s="63"/>
      <c r="R71" s="70"/>
      <c r="S71" s="58"/>
      <c r="T71" s="70"/>
      <c r="U71" s="70"/>
      <c r="V71" s="70"/>
      <c r="W71" s="70"/>
      <c r="X71" s="56"/>
      <c r="Y71" s="57"/>
      <c r="Z71" s="57"/>
      <c r="AA71" s="56"/>
      <c r="AB71" s="57"/>
    </row>
    <row r="72" spans="1:28" ht="16" thickBot="1" x14ac:dyDescent="0.4">
      <c r="A72" s="74" t="str">
        <f>IF(ISBLANK(Registration_Tbl3[[#This Row],[Facility_Unit_Name]]),"",'EPE Information'!$C$9)</f>
        <v/>
      </c>
      <c r="B72" s="51"/>
      <c r="C72" s="63"/>
      <c r="D72" s="70"/>
      <c r="E72" s="68"/>
      <c r="F72" s="63"/>
      <c r="G72" s="63"/>
      <c r="H72" s="63"/>
      <c r="I72" s="70"/>
      <c r="J72" s="55"/>
      <c r="K72" s="75"/>
      <c r="L72" s="75"/>
      <c r="M72" s="75"/>
      <c r="N72" s="75"/>
      <c r="O72" s="56"/>
      <c r="P72" s="57"/>
      <c r="Q72" s="63"/>
      <c r="R72" s="70"/>
      <c r="S72" s="58"/>
      <c r="T72" s="70"/>
      <c r="U72" s="70"/>
      <c r="V72" s="70"/>
      <c r="W72" s="70"/>
      <c r="X72" s="56"/>
      <c r="Y72" s="57"/>
      <c r="Z72" s="57"/>
      <c r="AA72" s="56"/>
      <c r="AB72" s="57"/>
    </row>
    <row r="73" spans="1:28" ht="16" thickBot="1" x14ac:dyDescent="0.4">
      <c r="A73" s="74" t="str">
        <f>IF(ISBLANK(Registration_Tbl3[[#This Row],[Facility_Unit_Name]]),"",'EPE Information'!$C$9)</f>
        <v/>
      </c>
      <c r="B73" s="51"/>
      <c r="C73" s="63"/>
      <c r="D73" s="70"/>
      <c r="E73" s="68"/>
      <c r="F73" s="63"/>
      <c r="G73" s="63"/>
      <c r="H73" s="63"/>
      <c r="I73" s="70"/>
      <c r="J73" s="55"/>
      <c r="K73" s="75"/>
      <c r="L73" s="75"/>
      <c r="M73" s="75"/>
      <c r="N73" s="75"/>
      <c r="O73" s="56"/>
      <c r="P73" s="57"/>
      <c r="Q73" s="63"/>
      <c r="R73" s="70"/>
      <c r="S73" s="58"/>
      <c r="T73" s="70"/>
      <c r="U73" s="70"/>
      <c r="V73" s="70"/>
      <c r="W73" s="70"/>
      <c r="X73" s="56"/>
      <c r="Y73" s="57"/>
      <c r="Z73" s="57"/>
      <c r="AA73" s="56"/>
      <c r="AB73" s="57"/>
    </row>
    <row r="74" spans="1:28" ht="16" thickBot="1" x14ac:dyDescent="0.4">
      <c r="A74" s="74" t="str">
        <f>IF(ISBLANK(Registration_Tbl3[[#This Row],[Facility_Unit_Name]]),"",'EPE Information'!$C$9)</f>
        <v/>
      </c>
      <c r="B74" s="51"/>
      <c r="C74" s="63"/>
      <c r="D74" s="70"/>
      <c r="E74" s="68"/>
      <c r="F74" s="63"/>
      <c r="G74" s="63"/>
      <c r="H74" s="63"/>
      <c r="I74" s="70"/>
      <c r="J74" s="55"/>
      <c r="K74" s="75"/>
      <c r="L74" s="75"/>
      <c r="M74" s="75"/>
      <c r="N74" s="75"/>
      <c r="O74" s="56"/>
      <c r="P74" s="57"/>
      <c r="Q74" s="63"/>
      <c r="R74" s="70"/>
      <c r="S74" s="58"/>
      <c r="T74" s="70"/>
      <c r="U74" s="70"/>
      <c r="V74" s="70"/>
      <c r="W74" s="70"/>
      <c r="X74" s="56"/>
      <c r="Y74" s="57"/>
      <c r="Z74" s="57"/>
      <c r="AA74" s="56"/>
      <c r="AB74" s="57"/>
    </row>
    <row r="75" spans="1:28" ht="16" thickBot="1" x14ac:dyDescent="0.4">
      <c r="A75" s="74" t="str">
        <f>IF(ISBLANK(Registration_Tbl3[[#This Row],[Facility_Unit_Name]]),"",'EPE Information'!$C$9)</f>
        <v/>
      </c>
      <c r="B75" s="51"/>
      <c r="C75" s="63"/>
      <c r="D75" s="70"/>
      <c r="E75" s="68"/>
      <c r="F75" s="63"/>
      <c r="G75" s="63"/>
      <c r="H75" s="63"/>
      <c r="I75" s="70"/>
      <c r="J75" s="55"/>
      <c r="K75" s="75"/>
      <c r="L75" s="75"/>
      <c r="M75" s="75"/>
      <c r="N75" s="75"/>
      <c r="O75" s="56"/>
      <c r="P75" s="57"/>
      <c r="Q75" s="63"/>
      <c r="R75" s="70"/>
      <c r="S75" s="58"/>
      <c r="T75" s="70"/>
      <c r="U75" s="70"/>
      <c r="V75" s="70"/>
      <c r="W75" s="70"/>
      <c r="X75" s="56"/>
      <c r="Y75" s="57"/>
      <c r="Z75" s="57"/>
      <c r="AA75" s="56"/>
      <c r="AB75" s="57"/>
    </row>
    <row r="76" spans="1:28" ht="16" thickBot="1" x14ac:dyDescent="0.4">
      <c r="A76" s="74" t="str">
        <f>IF(ISBLANK(Registration_Tbl3[[#This Row],[Facility_Unit_Name]]),"",'EPE Information'!$C$9)</f>
        <v/>
      </c>
      <c r="B76" s="51"/>
      <c r="C76" s="63"/>
      <c r="D76" s="70"/>
      <c r="E76" s="68"/>
      <c r="F76" s="63"/>
      <c r="G76" s="63"/>
      <c r="H76" s="63"/>
      <c r="I76" s="70"/>
      <c r="J76" s="55"/>
      <c r="K76" s="75"/>
      <c r="L76" s="75"/>
      <c r="M76" s="75"/>
      <c r="N76" s="75"/>
      <c r="O76" s="56"/>
      <c r="P76" s="57"/>
      <c r="Q76" s="63"/>
      <c r="R76" s="70"/>
      <c r="S76" s="58"/>
      <c r="T76" s="70"/>
      <c r="U76" s="70"/>
      <c r="V76" s="70"/>
      <c r="W76" s="70"/>
      <c r="X76" s="56"/>
      <c r="Y76" s="57"/>
      <c r="Z76" s="57"/>
      <c r="AA76" s="56"/>
      <c r="AB76" s="57"/>
    </row>
    <row r="77" spans="1:28" ht="16" thickBot="1" x14ac:dyDescent="0.4">
      <c r="A77" s="74" t="str">
        <f>IF(ISBLANK(Registration_Tbl3[[#This Row],[Facility_Unit_Name]]),"",'EPE Information'!$C$9)</f>
        <v/>
      </c>
      <c r="B77" s="51"/>
      <c r="C77" s="63"/>
      <c r="D77" s="70"/>
      <c r="E77" s="68"/>
      <c r="F77" s="63"/>
      <c r="G77" s="63"/>
      <c r="H77" s="63"/>
      <c r="I77" s="70"/>
      <c r="J77" s="55"/>
      <c r="K77" s="75"/>
      <c r="L77" s="75"/>
      <c r="M77" s="75"/>
      <c r="N77" s="75"/>
      <c r="O77" s="56"/>
      <c r="P77" s="57"/>
      <c r="Q77" s="63"/>
      <c r="R77" s="70"/>
      <c r="S77" s="58"/>
      <c r="T77" s="70"/>
      <c r="U77" s="70"/>
      <c r="V77" s="70"/>
      <c r="W77" s="70"/>
      <c r="X77" s="56"/>
      <c r="Y77" s="57"/>
      <c r="Z77" s="57"/>
      <c r="AA77" s="56"/>
      <c r="AB77" s="57"/>
    </row>
    <row r="78" spans="1:28" ht="16" thickBot="1" x14ac:dyDescent="0.4">
      <c r="A78" s="74" t="str">
        <f>IF(ISBLANK(Registration_Tbl3[[#This Row],[Facility_Unit_Name]]),"",'EPE Information'!$C$9)</f>
        <v/>
      </c>
      <c r="B78" s="51"/>
      <c r="C78" s="63"/>
      <c r="D78" s="70"/>
      <c r="E78" s="68"/>
      <c r="F78" s="63"/>
      <c r="G78" s="63"/>
      <c r="H78" s="63"/>
      <c r="I78" s="70"/>
      <c r="J78" s="55"/>
      <c r="K78" s="75"/>
      <c r="L78" s="75"/>
      <c r="M78" s="75"/>
      <c r="N78" s="75"/>
      <c r="O78" s="56"/>
      <c r="P78" s="57"/>
      <c r="Q78" s="63"/>
      <c r="R78" s="70"/>
      <c r="S78" s="58"/>
      <c r="T78" s="70"/>
      <c r="U78" s="70"/>
      <c r="V78" s="70"/>
      <c r="W78" s="70"/>
      <c r="X78" s="56"/>
      <c r="Y78" s="57"/>
      <c r="Z78" s="57"/>
      <c r="AA78" s="56"/>
      <c r="AB78" s="57"/>
    </row>
    <row r="79" spans="1:28" ht="16" thickBot="1" x14ac:dyDescent="0.4">
      <c r="A79" s="74" t="str">
        <f>IF(ISBLANK(Registration_Tbl3[[#This Row],[Facility_Unit_Name]]),"",'EPE Information'!$C$9)</f>
        <v/>
      </c>
      <c r="B79" s="51"/>
      <c r="C79" s="63"/>
      <c r="D79" s="70"/>
      <c r="E79" s="68"/>
      <c r="F79" s="63"/>
      <c r="G79" s="63"/>
      <c r="H79" s="63"/>
      <c r="I79" s="70"/>
      <c r="J79" s="55"/>
      <c r="K79" s="75"/>
      <c r="L79" s="75"/>
      <c r="M79" s="75"/>
      <c r="N79" s="75"/>
      <c r="O79" s="56"/>
      <c r="P79" s="57"/>
      <c r="Q79" s="63"/>
      <c r="R79" s="70"/>
      <c r="S79" s="58"/>
      <c r="T79" s="70"/>
      <c r="U79" s="70"/>
      <c r="V79" s="70"/>
      <c r="W79" s="70"/>
      <c r="X79" s="56"/>
      <c r="Y79" s="57"/>
      <c r="Z79" s="57"/>
      <c r="AA79" s="56"/>
      <c r="AB79" s="57"/>
    </row>
    <row r="80" spans="1:28" ht="16" thickBot="1" x14ac:dyDescent="0.4">
      <c r="A80" s="74" t="str">
        <f>IF(ISBLANK(Registration_Tbl3[[#This Row],[Facility_Unit_Name]]),"",'EPE Information'!$C$9)</f>
        <v/>
      </c>
      <c r="B80" s="51"/>
      <c r="C80" s="63"/>
      <c r="D80" s="70"/>
      <c r="E80" s="68"/>
      <c r="F80" s="63"/>
      <c r="G80" s="63"/>
      <c r="H80" s="63"/>
      <c r="I80" s="70"/>
      <c r="J80" s="55"/>
      <c r="K80" s="75"/>
      <c r="L80" s="75"/>
      <c r="M80" s="75"/>
      <c r="N80" s="75"/>
      <c r="O80" s="56"/>
      <c r="P80" s="57"/>
      <c r="Q80" s="63"/>
      <c r="R80" s="70"/>
      <c r="S80" s="58"/>
      <c r="T80" s="70"/>
      <c r="U80" s="70"/>
      <c r="V80" s="70"/>
      <c r="W80" s="70"/>
      <c r="X80" s="56"/>
      <c r="Y80" s="57"/>
      <c r="Z80" s="57"/>
      <c r="AA80" s="56"/>
      <c r="AB80" s="57"/>
    </row>
    <row r="81" spans="1:28" ht="16" thickBot="1" x14ac:dyDescent="0.4">
      <c r="A81" s="74" t="str">
        <f>IF(ISBLANK(Registration_Tbl3[[#This Row],[Facility_Unit_Name]]),"",'EPE Information'!$C$9)</f>
        <v/>
      </c>
      <c r="B81" s="51"/>
      <c r="C81" s="63"/>
      <c r="D81" s="70"/>
      <c r="E81" s="68"/>
      <c r="F81" s="63"/>
      <c r="G81" s="63"/>
      <c r="H81" s="63"/>
      <c r="I81" s="70"/>
      <c r="J81" s="55"/>
      <c r="K81" s="75"/>
      <c r="L81" s="75"/>
      <c r="M81" s="75"/>
      <c r="N81" s="75"/>
      <c r="O81" s="56"/>
      <c r="P81" s="57"/>
      <c r="Q81" s="63"/>
      <c r="R81" s="70"/>
      <c r="S81" s="58"/>
      <c r="T81" s="70"/>
      <c r="U81" s="70"/>
      <c r="V81" s="70"/>
      <c r="W81" s="70"/>
      <c r="X81" s="56"/>
      <c r="Y81" s="57"/>
      <c r="Z81" s="57"/>
      <c r="AA81" s="56"/>
      <c r="AB81" s="57"/>
    </row>
    <row r="82" spans="1:28" ht="16" thickBot="1" x14ac:dyDescent="0.4">
      <c r="A82" s="74" t="str">
        <f>IF(ISBLANK(Registration_Tbl3[[#This Row],[Facility_Unit_Name]]),"",'EPE Information'!$C$9)</f>
        <v/>
      </c>
      <c r="B82" s="51"/>
      <c r="C82" s="63"/>
      <c r="D82" s="70"/>
      <c r="E82" s="68"/>
      <c r="F82" s="63"/>
      <c r="G82" s="63"/>
      <c r="H82" s="63"/>
      <c r="I82" s="70"/>
      <c r="J82" s="55"/>
      <c r="K82" s="75"/>
      <c r="L82" s="75"/>
      <c r="M82" s="75"/>
      <c r="N82" s="75"/>
      <c r="O82" s="56"/>
      <c r="P82" s="57"/>
      <c r="Q82" s="63"/>
      <c r="R82" s="70"/>
      <c r="S82" s="58"/>
      <c r="T82" s="70"/>
      <c r="U82" s="70"/>
      <c r="V82" s="70"/>
      <c r="W82" s="70"/>
      <c r="X82" s="56"/>
      <c r="Y82" s="57"/>
      <c r="Z82" s="57"/>
      <c r="AA82" s="56"/>
      <c r="AB82" s="57"/>
    </row>
    <row r="83" spans="1:28" ht="16" thickBot="1" x14ac:dyDescent="0.4">
      <c r="A83" s="74" t="str">
        <f>IF(ISBLANK(Registration_Tbl3[[#This Row],[Facility_Unit_Name]]),"",'EPE Information'!$C$9)</f>
        <v/>
      </c>
      <c r="B83" s="51"/>
      <c r="C83" s="63"/>
      <c r="D83" s="70"/>
      <c r="E83" s="68"/>
      <c r="F83" s="63"/>
      <c r="G83" s="63"/>
      <c r="H83" s="63"/>
      <c r="I83" s="70"/>
      <c r="J83" s="55"/>
      <c r="K83" s="75"/>
      <c r="L83" s="75"/>
      <c r="M83" s="75"/>
      <c r="N83" s="75"/>
      <c r="O83" s="56"/>
      <c r="P83" s="57"/>
      <c r="Q83" s="63"/>
      <c r="R83" s="70"/>
      <c r="S83" s="58"/>
      <c r="T83" s="70"/>
      <c r="U83" s="70"/>
      <c r="V83" s="70"/>
      <c r="W83" s="70"/>
      <c r="X83" s="56"/>
      <c r="Y83" s="57"/>
      <c r="Z83" s="57"/>
      <c r="AA83" s="56"/>
      <c r="AB83" s="57"/>
    </row>
    <row r="84" spans="1:28" ht="16" thickBot="1" x14ac:dyDescent="0.4">
      <c r="A84" s="74" t="str">
        <f>IF(ISBLANK(Registration_Tbl3[[#This Row],[Facility_Unit_Name]]),"",'EPE Information'!$C$9)</f>
        <v/>
      </c>
      <c r="B84" s="51"/>
      <c r="C84" s="63"/>
      <c r="D84" s="70"/>
      <c r="E84" s="68"/>
      <c r="F84" s="63"/>
      <c r="G84" s="63"/>
      <c r="H84" s="63"/>
      <c r="I84" s="70"/>
      <c r="J84" s="55"/>
      <c r="K84" s="75"/>
      <c r="L84" s="75"/>
      <c r="M84" s="75"/>
      <c r="N84" s="75"/>
      <c r="O84" s="56"/>
      <c r="P84" s="57"/>
      <c r="Q84" s="63"/>
      <c r="R84" s="70"/>
      <c r="S84" s="58"/>
      <c r="T84" s="70"/>
      <c r="U84" s="70"/>
      <c r="V84" s="70"/>
      <c r="W84" s="70"/>
      <c r="X84" s="56"/>
      <c r="Y84" s="57"/>
      <c r="Z84" s="57"/>
      <c r="AA84" s="56"/>
      <c r="AB84" s="57"/>
    </row>
    <row r="85" spans="1:28" ht="16" thickBot="1" x14ac:dyDescent="0.4">
      <c r="A85" s="74" t="str">
        <f>IF(ISBLANK(Registration_Tbl3[[#This Row],[Facility_Unit_Name]]),"",'EPE Information'!$C$9)</f>
        <v/>
      </c>
      <c r="B85" s="51"/>
      <c r="C85" s="63"/>
      <c r="D85" s="70"/>
      <c r="E85" s="68"/>
      <c r="F85" s="63"/>
      <c r="G85" s="63"/>
      <c r="H85" s="63"/>
      <c r="I85" s="70"/>
      <c r="J85" s="55"/>
      <c r="K85" s="75"/>
      <c r="L85" s="75"/>
      <c r="M85" s="75"/>
      <c r="N85" s="75"/>
      <c r="O85" s="56"/>
      <c r="P85" s="57"/>
      <c r="Q85" s="63"/>
      <c r="R85" s="70"/>
      <c r="S85" s="58"/>
      <c r="T85" s="70"/>
      <c r="U85" s="70"/>
      <c r="V85" s="70"/>
      <c r="W85" s="70"/>
      <c r="X85" s="56"/>
      <c r="Y85" s="57"/>
      <c r="Z85" s="57"/>
      <c r="AA85" s="56"/>
      <c r="AB85" s="57"/>
    </row>
    <row r="86" spans="1:28" ht="16" thickBot="1" x14ac:dyDescent="0.4">
      <c r="A86" s="74" t="str">
        <f>IF(ISBLANK(Registration_Tbl3[[#This Row],[Facility_Unit_Name]]),"",'EPE Information'!$C$9)</f>
        <v/>
      </c>
      <c r="B86" s="51"/>
      <c r="C86" s="63"/>
      <c r="D86" s="70"/>
      <c r="E86" s="68"/>
      <c r="F86" s="63"/>
      <c r="G86" s="63"/>
      <c r="H86" s="63"/>
      <c r="I86" s="70"/>
      <c r="J86" s="55"/>
      <c r="K86" s="75"/>
      <c r="L86" s="75"/>
      <c r="M86" s="75"/>
      <c r="N86" s="75"/>
      <c r="O86" s="56"/>
      <c r="P86" s="57"/>
      <c r="Q86" s="63"/>
      <c r="R86" s="70"/>
      <c r="S86" s="58"/>
      <c r="T86" s="70"/>
      <c r="U86" s="70"/>
      <c r="V86" s="70"/>
      <c r="W86" s="70"/>
      <c r="X86" s="56"/>
      <c r="Y86" s="57"/>
      <c r="Z86" s="57"/>
      <c r="AA86" s="56"/>
      <c r="AB86" s="57"/>
    </row>
    <row r="87" spans="1:28" ht="16" thickBot="1" x14ac:dyDescent="0.4">
      <c r="A87" s="74" t="str">
        <f>IF(ISBLANK(Registration_Tbl3[[#This Row],[Facility_Unit_Name]]),"",'EPE Information'!$C$9)</f>
        <v/>
      </c>
      <c r="B87" s="51"/>
      <c r="C87" s="63"/>
      <c r="D87" s="70"/>
      <c r="E87" s="68"/>
      <c r="F87" s="63"/>
      <c r="G87" s="63"/>
      <c r="H87" s="63"/>
      <c r="I87" s="70"/>
      <c r="J87" s="55"/>
      <c r="K87" s="75"/>
      <c r="L87" s="75"/>
      <c r="M87" s="75"/>
      <c r="N87" s="75"/>
      <c r="O87" s="56"/>
      <c r="P87" s="57"/>
      <c r="Q87" s="63"/>
      <c r="R87" s="70"/>
      <c r="S87" s="58"/>
      <c r="T87" s="70"/>
      <c r="U87" s="70"/>
      <c r="V87" s="70"/>
      <c r="W87" s="70"/>
      <c r="X87" s="56"/>
      <c r="Y87" s="57"/>
      <c r="Z87" s="57"/>
      <c r="AA87" s="56"/>
      <c r="AB87" s="57"/>
    </row>
    <row r="88" spans="1:28" ht="16" thickBot="1" x14ac:dyDescent="0.4">
      <c r="A88" s="74" t="str">
        <f>IF(ISBLANK(Registration_Tbl3[[#This Row],[Facility_Unit_Name]]),"",'EPE Information'!$C$9)</f>
        <v/>
      </c>
      <c r="B88" s="51"/>
      <c r="C88" s="63"/>
      <c r="D88" s="70"/>
      <c r="E88" s="68"/>
      <c r="F88" s="63"/>
      <c r="G88" s="63"/>
      <c r="H88" s="63"/>
      <c r="I88" s="70"/>
      <c r="J88" s="55"/>
      <c r="K88" s="75"/>
      <c r="L88" s="75"/>
      <c r="M88" s="75"/>
      <c r="N88" s="75"/>
      <c r="O88" s="56"/>
      <c r="P88" s="57"/>
      <c r="Q88" s="63"/>
      <c r="R88" s="70"/>
      <c r="S88" s="58"/>
      <c r="T88" s="70"/>
      <c r="U88" s="70"/>
      <c r="V88" s="70"/>
      <c r="W88" s="70"/>
      <c r="X88" s="56"/>
      <c r="Y88" s="57"/>
      <c r="Z88" s="57"/>
      <c r="AA88" s="56"/>
      <c r="AB88" s="57"/>
    </row>
    <row r="89" spans="1:28" ht="16" thickBot="1" x14ac:dyDescent="0.4">
      <c r="A89" s="74" t="str">
        <f>IF(ISBLANK(Registration_Tbl3[[#This Row],[Facility_Unit_Name]]),"",'EPE Information'!$C$9)</f>
        <v/>
      </c>
      <c r="B89" s="51"/>
      <c r="C89" s="63"/>
      <c r="D89" s="70"/>
      <c r="E89" s="68"/>
      <c r="F89" s="63"/>
      <c r="G89" s="63"/>
      <c r="H89" s="63"/>
      <c r="I89" s="70"/>
      <c r="J89" s="55"/>
      <c r="K89" s="75"/>
      <c r="L89" s="75"/>
      <c r="M89" s="75"/>
      <c r="N89" s="75"/>
      <c r="O89" s="56"/>
      <c r="P89" s="57"/>
      <c r="Q89" s="63"/>
      <c r="R89" s="70"/>
      <c r="S89" s="58"/>
      <c r="T89" s="70"/>
      <c r="U89" s="70"/>
      <c r="V89" s="70"/>
      <c r="W89" s="70"/>
      <c r="X89" s="56"/>
      <c r="Y89" s="57"/>
      <c r="Z89" s="57"/>
      <c r="AA89" s="56"/>
      <c r="AB89" s="57"/>
    </row>
    <row r="90" spans="1:28" ht="16" thickBot="1" x14ac:dyDescent="0.4">
      <c r="A90" s="74" t="str">
        <f>IF(ISBLANK(Registration_Tbl3[[#This Row],[Facility_Unit_Name]]),"",'EPE Information'!$C$9)</f>
        <v/>
      </c>
      <c r="B90" s="51"/>
      <c r="C90" s="63"/>
      <c r="D90" s="70"/>
      <c r="E90" s="68"/>
      <c r="F90" s="63"/>
      <c r="G90" s="63"/>
      <c r="H90" s="63"/>
      <c r="I90" s="70"/>
      <c r="J90" s="55"/>
      <c r="K90" s="75"/>
      <c r="L90" s="75"/>
      <c r="M90" s="75"/>
      <c r="N90" s="75"/>
      <c r="O90" s="56"/>
      <c r="P90" s="57"/>
      <c r="Q90" s="63"/>
      <c r="R90" s="70"/>
      <c r="S90" s="58"/>
      <c r="T90" s="70"/>
      <c r="U90" s="70"/>
      <c r="V90" s="70"/>
      <c r="W90" s="70"/>
      <c r="X90" s="56"/>
      <c r="Y90" s="57"/>
      <c r="Z90" s="57"/>
      <c r="AA90" s="56"/>
      <c r="AB90" s="57"/>
    </row>
    <row r="91" spans="1:28" ht="16" thickBot="1" x14ac:dyDescent="0.4">
      <c r="A91" s="74" t="str">
        <f>IF(ISBLANK(Registration_Tbl3[[#This Row],[Facility_Unit_Name]]),"",'EPE Information'!$C$9)</f>
        <v/>
      </c>
      <c r="B91" s="51"/>
      <c r="C91" s="63"/>
      <c r="D91" s="70"/>
      <c r="E91" s="68"/>
      <c r="F91" s="63"/>
      <c r="G91" s="63"/>
      <c r="H91" s="63"/>
      <c r="I91" s="70"/>
      <c r="J91" s="55"/>
      <c r="K91" s="75"/>
      <c r="L91" s="75"/>
      <c r="M91" s="75"/>
      <c r="N91" s="75"/>
      <c r="O91" s="56"/>
      <c r="P91" s="57"/>
      <c r="Q91" s="63"/>
      <c r="R91" s="70"/>
      <c r="S91" s="58"/>
      <c r="T91" s="70"/>
      <c r="U91" s="70"/>
      <c r="V91" s="70"/>
      <c r="W91" s="70"/>
      <c r="X91" s="56"/>
      <c r="Y91" s="57"/>
      <c r="Z91" s="57"/>
      <c r="AA91" s="56"/>
      <c r="AB91" s="57"/>
    </row>
    <row r="92" spans="1:28" ht="16" thickBot="1" x14ac:dyDescent="0.4">
      <c r="A92" s="74" t="str">
        <f>IF(ISBLANK(Registration_Tbl3[[#This Row],[Facility_Unit_Name]]),"",'EPE Information'!$C$9)</f>
        <v/>
      </c>
      <c r="B92" s="51"/>
      <c r="C92" s="63"/>
      <c r="D92" s="70"/>
      <c r="E92" s="68"/>
      <c r="F92" s="63"/>
      <c r="G92" s="63"/>
      <c r="H92" s="63"/>
      <c r="I92" s="70"/>
      <c r="J92" s="55"/>
      <c r="K92" s="75"/>
      <c r="L92" s="75"/>
      <c r="M92" s="75"/>
      <c r="N92" s="75"/>
      <c r="O92" s="56"/>
      <c r="P92" s="57"/>
      <c r="Q92" s="63"/>
      <c r="R92" s="70"/>
      <c r="S92" s="58"/>
      <c r="T92" s="70"/>
      <c r="U92" s="70"/>
      <c r="V92" s="70"/>
      <c r="W92" s="70"/>
      <c r="X92" s="56"/>
      <c r="Y92" s="57"/>
      <c r="Z92" s="57"/>
      <c r="AA92" s="56"/>
      <c r="AB92" s="57"/>
    </row>
    <row r="93" spans="1:28" ht="16" thickBot="1" x14ac:dyDescent="0.4">
      <c r="A93" s="74" t="str">
        <f>IF(ISBLANK(Registration_Tbl3[[#This Row],[Facility_Unit_Name]]),"",'EPE Information'!$C$9)</f>
        <v/>
      </c>
      <c r="B93" s="51"/>
      <c r="C93" s="63"/>
      <c r="D93" s="70"/>
      <c r="E93" s="68"/>
      <c r="F93" s="63"/>
      <c r="G93" s="63"/>
      <c r="H93" s="63"/>
      <c r="I93" s="70"/>
      <c r="J93" s="55"/>
      <c r="K93" s="75"/>
      <c r="L93" s="75"/>
      <c r="M93" s="75"/>
      <c r="N93" s="75"/>
      <c r="O93" s="56"/>
      <c r="P93" s="57"/>
      <c r="Q93" s="63"/>
      <c r="R93" s="70"/>
      <c r="S93" s="58"/>
      <c r="T93" s="70"/>
      <c r="U93" s="70"/>
      <c r="V93" s="70"/>
      <c r="W93" s="70"/>
      <c r="X93" s="56"/>
      <c r="Y93" s="57"/>
      <c r="Z93" s="57"/>
      <c r="AA93" s="56"/>
      <c r="AB93" s="57"/>
    </row>
    <row r="94" spans="1:28" ht="16" thickBot="1" x14ac:dyDescent="0.4">
      <c r="A94" s="74" t="str">
        <f>IF(ISBLANK(Registration_Tbl3[[#This Row],[Facility_Unit_Name]]),"",'EPE Information'!$C$9)</f>
        <v/>
      </c>
      <c r="B94" s="51"/>
      <c r="C94" s="63"/>
      <c r="D94" s="70"/>
      <c r="E94" s="68"/>
      <c r="F94" s="63"/>
      <c r="G94" s="63"/>
      <c r="H94" s="63"/>
      <c r="I94" s="70"/>
      <c r="J94" s="55"/>
      <c r="K94" s="75"/>
      <c r="L94" s="75"/>
      <c r="M94" s="75"/>
      <c r="N94" s="75"/>
      <c r="O94" s="56"/>
      <c r="P94" s="57"/>
      <c r="Q94" s="63"/>
      <c r="R94" s="70"/>
      <c r="S94" s="58"/>
      <c r="T94" s="70"/>
      <c r="U94" s="70"/>
      <c r="V94" s="70"/>
      <c r="W94" s="70"/>
      <c r="X94" s="56"/>
      <c r="Y94" s="57"/>
      <c r="Z94" s="57"/>
      <c r="AA94" s="56"/>
      <c r="AB94" s="57"/>
    </row>
    <row r="95" spans="1:28" ht="16" thickBot="1" x14ac:dyDescent="0.4">
      <c r="A95" s="74" t="str">
        <f>IF(ISBLANK(Registration_Tbl3[[#This Row],[Facility_Unit_Name]]),"",'EPE Information'!$C$9)</f>
        <v/>
      </c>
      <c r="B95" s="51"/>
      <c r="C95" s="63"/>
      <c r="D95" s="70"/>
      <c r="E95" s="68"/>
      <c r="F95" s="63"/>
      <c r="G95" s="63"/>
      <c r="H95" s="63"/>
      <c r="I95" s="70"/>
      <c r="J95" s="55"/>
      <c r="K95" s="75"/>
      <c r="L95" s="75"/>
      <c r="M95" s="75"/>
      <c r="N95" s="75"/>
      <c r="O95" s="56"/>
      <c r="P95" s="57"/>
      <c r="Q95" s="63"/>
      <c r="R95" s="70"/>
      <c r="S95" s="58"/>
      <c r="T95" s="70"/>
      <c r="U95" s="70"/>
      <c r="V95" s="70"/>
      <c r="W95" s="70"/>
      <c r="X95" s="56"/>
      <c r="Y95" s="57"/>
      <c r="Z95" s="57"/>
      <c r="AA95" s="56"/>
      <c r="AB95" s="57"/>
    </row>
    <row r="96" spans="1:28" ht="16" thickBot="1" x14ac:dyDescent="0.4">
      <c r="A96" s="74" t="str">
        <f>IF(ISBLANK(Registration_Tbl3[[#This Row],[Facility_Unit_Name]]),"",'EPE Information'!$C$9)</f>
        <v/>
      </c>
      <c r="B96" s="51"/>
      <c r="C96" s="63"/>
      <c r="D96" s="70"/>
      <c r="E96" s="68"/>
      <c r="F96" s="63"/>
      <c r="G96" s="63"/>
      <c r="H96" s="63"/>
      <c r="I96" s="70"/>
      <c r="J96" s="55"/>
      <c r="K96" s="75"/>
      <c r="L96" s="75"/>
      <c r="M96" s="75"/>
      <c r="N96" s="75"/>
      <c r="O96" s="56"/>
      <c r="P96" s="57"/>
      <c r="Q96" s="63"/>
      <c r="R96" s="70"/>
      <c r="S96" s="58"/>
      <c r="T96" s="70"/>
      <c r="U96" s="70"/>
      <c r="V96" s="70"/>
      <c r="W96" s="70"/>
      <c r="X96" s="56"/>
      <c r="Y96" s="57"/>
      <c r="Z96" s="57"/>
      <c r="AA96" s="56"/>
      <c r="AB96" s="57"/>
    </row>
    <row r="97" spans="1:28" ht="16" thickBot="1" x14ac:dyDescent="0.4">
      <c r="A97" s="74" t="str">
        <f>IF(ISBLANK(Registration_Tbl3[[#This Row],[Facility_Unit_Name]]),"",'EPE Information'!$C$9)</f>
        <v/>
      </c>
      <c r="B97" s="51"/>
      <c r="C97" s="63"/>
      <c r="D97" s="70"/>
      <c r="E97" s="68"/>
      <c r="F97" s="63"/>
      <c r="G97" s="63"/>
      <c r="H97" s="63"/>
      <c r="I97" s="70"/>
      <c r="J97" s="55"/>
      <c r="K97" s="75"/>
      <c r="L97" s="75"/>
      <c r="M97" s="75"/>
      <c r="N97" s="75"/>
      <c r="O97" s="56"/>
      <c r="P97" s="57"/>
      <c r="Q97" s="63"/>
      <c r="R97" s="70"/>
      <c r="S97" s="58"/>
      <c r="T97" s="70"/>
      <c r="U97" s="70"/>
      <c r="V97" s="70"/>
      <c r="W97" s="70"/>
      <c r="X97" s="56"/>
      <c r="Y97" s="57"/>
      <c r="Z97" s="57"/>
      <c r="AA97" s="56"/>
      <c r="AB97" s="57"/>
    </row>
    <row r="98" spans="1:28" ht="16" thickBot="1" x14ac:dyDescent="0.4">
      <c r="A98" s="74" t="str">
        <f>IF(ISBLANK(Registration_Tbl3[[#This Row],[Facility_Unit_Name]]),"",'EPE Information'!$C$9)</f>
        <v/>
      </c>
      <c r="B98" s="51"/>
      <c r="C98" s="63"/>
      <c r="D98" s="70"/>
      <c r="E98" s="68"/>
      <c r="F98" s="63"/>
      <c r="G98" s="63"/>
      <c r="H98" s="63"/>
      <c r="I98" s="70"/>
      <c r="J98" s="55"/>
      <c r="K98" s="75"/>
      <c r="L98" s="75"/>
      <c r="M98" s="75"/>
      <c r="N98" s="75"/>
      <c r="O98" s="56"/>
      <c r="P98" s="57"/>
      <c r="Q98" s="63"/>
      <c r="R98" s="70"/>
      <c r="S98" s="58"/>
      <c r="T98" s="70"/>
      <c r="U98" s="70"/>
      <c r="V98" s="70"/>
      <c r="W98" s="70"/>
      <c r="X98" s="56"/>
      <c r="Y98" s="57"/>
      <c r="Z98" s="57"/>
      <c r="AA98" s="56"/>
      <c r="AB98" s="57"/>
    </row>
    <row r="99" spans="1:28" ht="16" thickBot="1" x14ac:dyDescent="0.4">
      <c r="A99" s="74" t="str">
        <f>IF(ISBLANK(Registration_Tbl3[[#This Row],[Facility_Unit_Name]]),"",'EPE Information'!$C$9)</f>
        <v/>
      </c>
      <c r="B99" s="51"/>
      <c r="C99" s="63"/>
      <c r="D99" s="70"/>
      <c r="E99" s="68"/>
      <c r="F99" s="63"/>
      <c r="G99" s="63"/>
      <c r="H99" s="63"/>
      <c r="I99" s="70"/>
      <c r="J99" s="55"/>
      <c r="K99" s="75"/>
      <c r="L99" s="75"/>
      <c r="M99" s="75"/>
      <c r="N99" s="75"/>
      <c r="O99" s="56"/>
      <c r="P99" s="57"/>
      <c r="Q99" s="63"/>
      <c r="R99" s="70"/>
      <c r="S99" s="58"/>
      <c r="T99" s="70"/>
      <c r="U99" s="70"/>
      <c r="V99" s="70"/>
      <c r="W99" s="70"/>
      <c r="X99" s="56"/>
      <c r="Y99" s="57"/>
      <c r="Z99" s="57"/>
      <c r="AA99" s="56"/>
      <c r="AB99" s="57"/>
    </row>
    <row r="100" spans="1:28" ht="16" thickBot="1" x14ac:dyDescent="0.4">
      <c r="A100" s="74" t="str">
        <f>IF(ISBLANK(Registration_Tbl3[[#This Row],[Facility_Unit_Name]]),"",'EPE Information'!$C$9)</f>
        <v/>
      </c>
      <c r="B100" s="51"/>
      <c r="C100" s="63"/>
      <c r="D100" s="70"/>
      <c r="E100" s="68"/>
      <c r="F100" s="63"/>
      <c r="G100" s="63"/>
      <c r="H100" s="63"/>
      <c r="I100" s="70"/>
      <c r="J100" s="55"/>
      <c r="K100" s="75"/>
      <c r="L100" s="75"/>
      <c r="M100" s="75"/>
      <c r="N100" s="75"/>
      <c r="O100" s="56"/>
      <c r="P100" s="57"/>
      <c r="Q100" s="63"/>
      <c r="R100" s="70"/>
      <c r="S100" s="58"/>
      <c r="T100" s="70"/>
      <c r="U100" s="70"/>
      <c r="V100" s="70"/>
      <c r="W100" s="70"/>
      <c r="X100" s="56"/>
      <c r="Y100" s="57"/>
      <c r="Z100" s="57"/>
      <c r="AA100" s="56"/>
      <c r="AB100" s="57"/>
    </row>
    <row r="101" spans="1:28" ht="16" thickBot="1" x14ac:dyDescent="0.4">
      <c r="A101" s="74" t="str">
        <f>IF(ISBLANK(Registration_Tbl3[[#This Row],[Facility_Unit_Name]]),"",'EPE Information'!$C$9)</f>
        <v/>
      </c>
      <c r="B101" s="51"/>
      <c r="C101" s="63"/>
      <c r="D101" s="70"/>
      <c r="E101" s="68"/>
      <c r="F101" s="63"/>
      <c r="G101" s="63"/>
      <c r="H101" s="63"/>
      <c r="I101" s="70"/>
      <c r="J101" s="55"/>
      <c r="K101" s="75"/>
      <c r="L101" s="75"/>
      <c r="M101" s="75"/>
      <c r="N101" s="75"/>
      <c r="O101" s="56"/>
      <c r="P101" s="57"/>
      <c r="Q101" s="63"/>
      <c r="R101" s="70"/>
      <c r="S101" s="58"/>
      <c r="T101" s="70"/>
      <c r="U101" s="70"/>
      <c r="V101" s="70"/>
      <c r="W101" s="70"/>
      <c r="X101" s="56"/>
      <c r="Y101" s="57"/>
      <c r="Z101" s="57"/>
      <c r="AA101" s="56"/>
      <c r="AB101" s="57"/>
    </row>
    <row r="102" spans="1:28" ht="16" thickBot="1" x14ac:dyDescent="0.4">
      <c r="A102" s="74" t="str">
        <f>IF(ISBLANK(Registration_Tbl3[[#This Row],[Facility_Unit_Name]]),"",'EPE Information'!$C$9)</f>
        <v/>
      </c>
      <c r="B102" s="51"/>
      <c r="C102" s="63"/>
      <c r="D102" s="70"/>
      <c r="E102" s="68"/>
      <c r="F102" s="63"/>
      <c r="G102" s="63"/>
      <c r="H102" s="63"/>
      <c r="I102" s="70"/>
      <c r="J102" s="55"/>
      <c r="K102" s="75"/>
      <c r="L102" s="75"/>
      <c r="M102" s="75"/>
      <c r="N102" s="75"/>
      <c r="O102" s="56"/>
      <c r="P102" s="57"/>
      <c r="Q102" s="63"/>
      <c r="R102" s="70"/>
      <c r="S102" s="58"/>
      <c r="T102" s="70"/>
      <c r="U102" s="70"/>
      <c r="V102" s="70"/>
      <c r="W102" s="70"/>
      <c r="X102" s="56"/>
      <c r="Y102" s="57"/>
      <c r="Z102" s="57"/>
      <c r="AA102" s="56"/>
      <c r="AB102" s="57"/>
    </row>
    <row r="103" spans="1:28" ht="16" thickBot="1" x14ac:dyDescent="0.4">
      <c r="A103" s="74" t="str">
        <f>IF(ISBLANK(Registration_Tbl3[[#This Row],[Facility_Unit_Name]]),"",'EPE Information'!$C$9)</f>
        <v/>
      </c>
      <c r="B103" s="51"/>
      <c r="C103" s="63"/>
      <c r="D103" s="70"/>
      <c r="E103" s="68"/>
      <c r="F103" s="63"/>
      <c r="G103" s="63"/>
      <c r="H103" s="63"/>
      <c r="I103" s="70"/>
      <c r="J103" s="55"/>
      <c r="K103" s="75"/>
      <c r="L103" s="75"/>
      <c r="M103" s="75"/>
      <c r="N103" s="75"/>
      <c r="O103" s="56"/>
      <c r="P103" s="57"/>
      <c r="Q103" s="63"/>
      <c r="R103" s="70"/>
      <c r="S103" s="58"/>
      <c r="T103" s="70"/>
      <c r="U103" s="70"/>
      <c r="V103" s="70"/>
      <c r="W103" s="70"/>
      <c r="X103" s="56"/>
      <c r="Y103" s="57"/>
      <c r="Z103" s="57"/>
      <c r="AA103" s="56"/>
      <c r="AB103" s="57"/>
    </row>
    <row r="104" spans="1:28" ht="16" thickBot="1" x14ac:dyDescent="0.4">
      <c r="A104" s="74" t="str">
        <f>IF(ISBLANK(Registration_Tbl3[[#This Row],[Facility_Unit_Name]]),"",'EPE Information'!$C$9)</f>
        <v/>
      </c>
      <c r="B104" s="51"/>
      <c r="C104" s="63"/>
      <c r="D104" s="70"/>
      <c r="E104" s="68"/>
      <c r="F104" s="63"/>
      <c r="G104" s="63"/>
      <c r="H104" s="63"/>
      <c r="I104" s="70"/>
      <c r="J104" s="55"/>
      <c r="K104" s="75"/>
      <c r="L104" s="75"/>
      <c r="M104" s="75"/>
      <c r="N104" s="75"/>
      <c r="O104" s="56"/>
      <c r="P104" s="57"/>
      <c r="Q104" s="63"/>
      <c r="R104" s="70"/>
      <c r="S104" s="58"/>
      <c r="T104" s="70"/>
      <c r="U104" s="70"/>
      <c r="V104" s="70"/>
      <c r="W104" s="70"/>
      <c r="X104" s="56"/>
      <c r="Y104" s="57"/>
      <c r="Z104" s="57"/>
      <c r="AA104" s="56"/>
      <c r="AB104" s="57"/>
    </row>
    <row r="105" spans="1:28" ht="16" thickBot="1" x14ac:dyDescent="0.4">
      <c r="A105" s="74" t="str">
        <f>IF(ISBLANK(Registration_Tbl3[[#This Row],[Facility_Unit_Name]]),"",'EPE Information'!$C$9)</f>
        <v/>
      </c>
      <c r="B105" s="51"/>
      <c r="C105" s="63"/>
      <c r="D105" s="70"/>
      <c r="E105" s="68"/>
      <c r="F105" s="63"/>
      <c r="G105" s="63"/>
      <c r="H105" s="63"/>
      <c r="I105" s="70"/>
      <c r="J105" s="55"/>
      <c r="K105" s="75"/>
      <c r="L105" s="75"/>
      <c r="M105" s="75"/>
      <c r="N105" s="75"/>
      <c r="O105" s="56"/>
      <c r="P105" s="57"/>
      <c r="Q105" s="63"/>
      <c r="R105" s="70"/>
      <c r="S105" s="58"/>
      <c r="T105" s="70"/>
      <c r="U105" s="70"/>
      <c r="V105" s="70"/>
      <c r="W105" s="70"/>
      <c r="X105" s="56"/>
      <c r="Y105" s="57"/>
      <c r="Z105" s="57"/>
      <c r="AA105" s="56"/>
      <c r="AB105" s="57"/>
    </row>
    <row r="106" spans="1:28" ht="16" thickBot="1" x14ac:dyDescent="0.4">
      <c r="A106" s="74" t="str">
        <f>IF(ISBLANK(Registration_Tbl3[[#This Row],[Facility_Unit_Name]]),"",'EPE Information'!$C$9)</f>
        <v/>
      </c>
      <c r="B106" s="51"/>
      <c r="C106" s="63"/>
      <c r="D106" s="70"/>
      <c r="E106" s="68"/>
      <c r="F106" s="63"/>
      <c r="G106" s="63"/>
      <c r="H106" s="63"/>
      <c r="I106" s="70"/>
      <c r="J106" s="55"/>
      <c r="K106" s="75"/>
      <c r="L106" s="75"/>
      <c r="M106" s="75"/>
      <c r="N106" s="75"/>
      <c r="O106" s="56"/>
      <c r="P106" s="57"/>
      <c r="Q106" s="63"/>
      <c r="R106" s="70"/>
      <c r="S106" s="58"/>
      <c r="T106" s="70"/>
      <c r="U106" s="70"/>
      <c r="V106" s="70"/>
      <c r="W106" s="70"/>
      <c r="X106" s="56"/>
      <c r="Y106" s="57"/>
      <c r="Z106" s="57"/>
      <c r="AA106" s="56"/>
      <c r="AB106" s="57"/>
    </row>
    <row r="107" spans="1:28" ht="16" thickBot="1" x14ac:dyDescent="0.4">
      <c r="A107" s="74" t="str">
        <f>IF(ISBLANK(Registration_Tbl3[[#This Row],[Facility_Unit_Name]]),"",'EPE Information'!$C$9)</f>
        <v/>
      </c>
      <c r="B107" s="51"/>
      <c r="C107" s="63"/>
      <c r="D107" s="70"/>
      <c r="E107" s="68"/>
      <c r="F107" s="63"/>
      <c r="G107" s="63"/>
      <c r="H107" s="63"/>
      <c r="I107" s="70"/>
      <c r="J107" s="55"/>
      <c r="K107" s="75"/>
      <c r="L107" s="75"/>
      <c r="M107" s="75"/>
      <c r="N107" s="75"/>
      <c r="O107" s="56"/>
      <c r="P107" s="57"/>
      <c r="Q107" s="63"/>
      <c r="R107" s="70"/>
      <c r="S107" s="58"/>
      <c r="T107" s="70"/>
      <c r="U107" s="70"/>
      <c r="V107" s="70"/>
      <c r="W107" s="70"/>
      <c r="X107" s="56"/>
      <c r="Y107" s="57"/>
      <c r="Z107" s="57"/>
      <c r="AA107" s="56"/>
      <c r="AB107" s="57"/>
    </row>
    <row r="108" spans="1:28" ht="16" thickBot="1" x14ac:dyDescent="0.4">
      <c r="A108" s="74" t="str">
        <f>IF(ISBLANK(Registration_Tbl3[[#This Row],[Facility_Unit_Name]]),"",'EPE Information'!$C$9)</f>
        <v/>
      </c>
      <c r="B108" s="51"/>
      <c r="C108" s="63"/>
      <c r="D108" s="70"/>
      <c r="E108" s="68"/>
      <c r="F108" s="63"/>
      <c r="G108" s="63"/>
      <c r="H108" s="63"/>
      <c r="I108" s="70"/>
      <c r="J108" s="55"/>
      <c r="K108" s="75"/>
      <c r="L108" s="75"/>
      <c r="M108" s="75"/>
      <c r="N108" s="75"/>
      <c r="O108" s="56"/>
      <c r="P108" s="57"/>
      <c r="Q108" s="63"/>
      <c r="R108" s="70"/>
      <c r="S108" s="58"/>
      <c r="T108" s="70"/>
      <c r="U108" s="70"/>
      <c r="V108" s="70"/>
      <c r="W108" s="70"/>
      <c r="X108" s="56"/>
      <c r="Y108" s="57"/>
      <c r="Z108" s="57"/>
      <c r="AA108" s="56"/>
      <c r="AB108" s="57"/>
    </row>
    <row r="109" spans="1:28" ht="16" thickBot="1" x14ac:dyDescent="0.4">
      <c r="A109" s="74" t="str">
        <f>IF(ISBLANK(Registration_Tbl3[[#This Row],[Facility_Unit_Name]]),"",'EPE Information'!$C$9)</f>
        <v/>
      </c>
      <c r="B109" s="51"/>
      <c r="C109" s="63"/>
      <c r="D109" s="70"/>
      <c r="E109" s="68"/>
      <c r="F109" s="63"/>
      <c r="G109" s="63"/>
      <c r="H109" s="63"/>
      <c r="I109" s="70"/>
      <c r="J109" s="55"/>
      <c r="K109" s="75"/>
      <c r="L109" s="75"/>
      <c r="M109" s="75"/>
      <c r="N109" s="75"/>
      <c r="O109" s="56"/>
      <c r="P109" s="57"/>
      <c r="Q109" s="63"/>
      <c r="R109" s="70"/>
      <c r="S109" s="58"/>
      <c r="T109" s="70"/>
      <c r="U109" s="70"/>
      <c r="V109" s="70"/>
      <c r="W109" s="70"/>
      <c r="X109" s="56"/>
      <c r="Y109" s="57"/>
      <c r="Z109" s="57"/>
      <c r="AA109" s="56"/>
      <c r="AB109" s="57"/>
    </row>
    <row r="110" spans="1:28" ht="16" thickBot="1" x14ac:dyDescent="0.4">
      <c r="A110" s="74" t="str">
        <f>IF(ISBLANK(Registration_Tbl3[[#This Row],[Facility_Unit_Name]]),"",'EPE Information'!$C$9)</f>
        <v/>
      </c>
      <c r="B110" s="51"/>
      <c r="C110" s="63"/>
      <c r="D110" s="70"/>
      <c r="E110" s="68"/>
      <c r="F110" s="63"/>
      <c r="G110" s="63"/>
      <c r="H110" s="63"/>
      <c r="I110" s="70"/>
      <c r="J110" s="55"/>
      <c r="K110" s="75"/>
      <c r="L110" s="75"/>
      <c r="M110" s="75"/>
      <c r="N110" s="75"/>
      <c r="O110" s="56"/>
      <c r="P110" s="57"/>
      <c r="Q110" s="63"/>
      <c r="R110" s="70"/>
      <c r="S110" s="58"/>
      <c r="T110" s="70"/>
      <c r="U110" s="70"/>
      <c r="V110" s="70"/>
      <c r="W110" s="70"/>
      <c r="X110" s="56"/>
      <c r="Y110" s="57"/>
      <c r="Z110" s="57"/>
      <c r="AA110" s="56"/>
      <c r="AB110" s="57"/>
    </row>
    <row r="111" spans="1:28" ht="16" thickBot="1" x14ac:dyDescent="0.4">
      <c r="A111" s="74" t="str">
        <f>IF(ISBLANK(Registration_Tbl3[[#This Row],[Facility_Unit_Name]]),"",'EPE Information'!$C$9)</f>
        <v/>
      </c>
      <c r="B111" s="51"/>
      <c r="C111" s="63"/>
      <c r="D111" s="70"/>
      <c r="E111" s="68"/>
      <c r="F111" s="63"/>
      <c r="G111" s="63"/>
      <c r="H111" s="63"/>
      <c r="I111" s="70"/>
      <c r="J111" s="55"/>
      <c r="K111" s="75"/>
      <c r="L111" s="75"/>
      <c r="M111" s="75"/>
      <c r="N111" s="75"/>
      <c r="O111" s="56"/>
      <c r="P111" s="57"/>
      <c r="Q111" s="63"/>
      <c r="R111" s="70"/>
      <c r="S111" s="58"/>
      <c r="T111" s="70"/>
      <c r="U111" s="70"/>
      <c r="V111" s="70"/>
      <c r="W111" s="70"/>
      <c r="X111" s="56"/>
      <c r="Y111" s="57"/>
      <c r="Z111" s="57"/>
      <c r="AA111" s="56"/>
      <c r="AB111" s="57"/>
    </row>
    <row r="112" spans="1:28" ht="16" thickBot="1" x14ac:dyDescent="0.4">
      <c r="A112" s="74" t="str">
        <f>IF(ISBLANK(Registration_Tbl3[[#This Row],[Facility_Unit_Name]]),"",'EPE Information'!$C$9)</f>
        <v/>
      </c>
      <c r="B112" s="51"/>
      <c r="C112" s="63"/>
      <c r="D112" s="70"/>
      <c r="E112" s="68"/>
      <c r="F112" s="63"/>
      <c r="G112" s="63"/>
      <c r="H112" s="63"/>
      <c r="I112" s="70"/>
      <c r="J112" s="55"/>
      <c r="K112" s="75"/>
      <c r="L112" s="75"/>
      <c r="M112" s="75"/>
      <c r="N112" s="75"/>
      <c r="O112" s="56"/>
      <c r="P112" s="57"/>
      <c r="Q112" s="63"/>
      <c r="R112" s="70"/>
      <c r="S112" s="58"/>
      <c r="T112" s="70"/>
      <c r="U112" s="70"/>
      <c r="V112" s="70"/>
      <c r="W112" s="70"/>
      <c r="X112" s="56"/>
      <c r="Y112" s="57"/>
      <c r="Z112" s="57"/>
      <c r="AA112" s="56"/>
      <c r="AB112" s="57"/>
    </row>
    <row r="113" spans="1:28" ht="16" thickBot="1" x14ac:dyDescent="0.4">
      <c r="A113" s="74" t="str">
        <f>IF(ISBLANK(Registration_Tbl3[[#This Row],[Facility_Unit_Name]]),"",'EPE Information'!$C$9)</f>
        <v/>
      </c>
      <c r="B113" s="51"/>
      <c r="C113" s="63"/>
      <c r="D113" s="70"/>
      <c r="E113" s="68"/>
      <c r="F113" s="63"/>
      <c r="G113" s="63"/>
      <c r="H113" s="63"/>
      <c r="I113" s="70"/>
      <c r="J113" s="55"/>
      <c r="K113" s="75"/>
      <c r="L113" s="75"/>
      <c r="M113" s="75"/>
      <c r="N113" s="75"/>
      <c r="O113" s="56"/>
      <c r="P113" s="57"/>
      <c r="Q113" s="63"/>
      <c r="R113" s="70"/>
      <c r="S113" s="58"/>
      <c r="T113" s="70"/>
      <c r="U113" s="70"/>
      <c r="V113" s="70"/>
      <c r="W113" s="70"/>
      <c r="X113" s="56"/>
      <c r="Y113" s="57"/>
      <c r="Z113" s="57"/>
      <c r="AA113" s="56"/>
      <c r="AB113" s="57"/>
    </row>
    <row r="114" spans="1:28" ht="16" thickBot="1" x14ac:dyDescent="0.4">
      <c r="A114" s="74" t="str">
        <f>IF(ISBLANK(Registration_Tbl3[[#This Row],[Facility_Unit_Name]]),"",'EPE Information'!$C$9)</f>
        <v/>
      </c>
      <c r="B114" s="51"/>
      <c r="C114" s="63"/>
      <c r="D114" s="70"/>
      <c r="E114" s="68"/>
      <c r="F114" s="63"/>
      <c r="G114" s="63"/>
      <c r="H114" s="63"/>
      <c r="I114" s="70"/>
      <c r="J114" s="55"/>
      <c r="K114" s="75"/>
      <c r="L114" s="75"/>
      <c r="M114" s="75"/>
      <c r="N114" s="75"/>
      <c r="O114" s="56"/>
      <c r="P114" s="57"/>
      <c r="Q114" s="63"/>
      <c r="R114" s="70"/>
      <c r="S114" s="58"/>
      <c r="T114" s="70"/>
      <c r="U114" s="70"/>
      <c r="V114" s="70"/>
      <c r="W114" s="70"/>
      <c r="X114" s="56"/>
      <c r="Y114" s="57"/>
      <c r="Z114" s="57"/>
      <c r="AA114" s="56"/>
      <c r="AB114" s="57"/>
    </row>
    <row r="115" spans="1:28" ht="16" thickBot="1" x14ac:dyDescent="0.4">
      <c r="A115" s="74" t="str">
        <f>IF(ISBLANK(Registration_Tbl3[[#This Row],[Facility_Unit_Name]]),"",'EPE Information'!$C$9)</f>
        <v/>
      </c>
      <c r="B115" s="51"/>
      <c r="C115" s="63"/>
      <c r="D115" s="70"/>
      <c r="E115" s="68"/>
      <c r="F115" s="63"/>
      <c r="G115" s="63"/>
      <c r="H115" s="63"/>
      <c r="I115" s="70"/>
      <c r="J115" s="55"/>
      <c r="K115" s="75"/>
      <c r="L115" s="75"/>
      <c r="M115" s="75"/>
      <c r="N115" s="75"/>
      <c r="O115" s="56"/>
      <c r="P115" s="57"/>
      <c r="Q115" s="63"/>
      <c r="R115" s="70"/>
      <c r="S115" s="58"/>
      <c r="T115" s="70"/>
      <c r="U115" s="70"/>
      <c r="V115" s="70"/>
      <c r="W115" s="70"/>
      <c r="X115" s="56"/>
      <c r="Y115" s="57"/>
      <c r="Z115" s="57"/>
      <c r="AA115" s="56"/>
      <c r="AB115" s="57"/>
    </row>
    <row r="116" spans="1:28" ht="16" thickBot="1" x14ac:dyDescent="0.4">
      <c r="A116" s="74" t="str">
        <f>IF(ISBLANK(Registration_Tbl3[[#This Row],[Facility_Unit_Name]]),"",'EPE Information'!$C$9)</f>
        <v/>
      </c>
      <c r="B116" s="51"/>
      <c r="C116" s="63"/>
      <c r="D116" s="70"/>
      <c r="E116" s="68"/>
      <c r="F116" s="63"/>
      <c r="G116" s="63"/>
      <c r="H116" s="63"/>
      <c r="I116" s="70"/>
      <c r="J116" s="55"/>
      <c r="K116" s="75"/>
      <c r="L116" s="75"/>
      <c r="M116" s="75"/>
      <c r="N116" s="75"/>
      <c r="O116" s="56"/>
      <c r="P116" s="57"/>
      <c r="Q116" s="63"/>
      <c r="R116" s="70"/>
      <c r="S116" s="58"/>
      <c r="T116" s="70"/>
      <c r="U116" s="70"/>
      <c r="V116" s="70"/>
      <c r="W116" s="70"/>
      <c r="X116" s="56"/>
      <c r="Y116" s="57"/>
      <c r="Z116" s="57"/>
      <c r="AA116" s="56"/>
      <c r="AB116" s="57"/>
    </row>
    <row r="117" spans="1:28" ht="16" thickBot="1" x14ac:dyDescent="0.4">
      <c r="A117" s="74" t="str">
        <f>IF(ISBLANK(Registration_Tbl3[[#This Row],[Facility_Unit_Name]]),"",'EPE Information'!$C$9)</f>
        <v/>
      </c>
      <c r="B117" s="51"/>
      <c r="C117" s="63"/>
      <c r="D117" s="70"/>
      <c r="E117" s="68"/>
      <c r="F117" s="63"/>
      <c r="G117" s="63"/>
      <c r="H117" s="63"/>
      <c r="I117" s="70"/>
      <c r="J117" s="55"/>
      <c r="K117" s="75"/>
      <c r="L117" s="75"/>
      <c r="M117" s="75"/>
      <c r="N117" s="75"/>
      <c r="O117" s="56"/>
      <c r="P117" s="57"/>
      <c r="Q117" s="63"/>
      <c r="R117" s="70"/>
      <c r="S117" s="58"/>
      <c r="T117" s="70"/>
      <c r="U117" s="70"/>
      <c r="V117" s="70"/>
      <c r="W117" s="70"/>
      <c r="X117" s="56"/>
      <c r="Y117" s="57"/>
      <c r="Z117" s="57"/>
      <c r="AA117" s="56"/>
      <c r="AB117" s="57"/>
    </row>
    <row r="118" spans="1:28" ht="16" thickBot="1" x14ac:dyDescent="0.4">
      <c r="A118" s="74" t="str">
        <f>IF(ISBLANK(Registration_Tbl3[[#This Row],[Facility_Unit_Name]]),"",'EPE Information'!$C$9)</f>
        <v/>
      </c>
      <c r="B118" s="51"/>
      <c r="C118" s="63"/>
      <c r="D118" s="70"/>
      <c r="E118" s="68"/>
      <c r="F118" s="63"/>
      <c r="G118" s="63"/>
      <c r="H118" s="63"/>
      <c r="I118" s="70"/>
      <c r="J118" s="55"/>
      <c r="K118" s="75"/>
      <c r="L118" s="75"/>
      <c r="M118" s="75"/>
      <c r="N118" s="75"/>
      <c r="O118" s="56"/>
      <c r="P118" s="57"/>
      <c r="Q118" s="63"/>
      <c r="R118" s="70"/>
      <c r="S118" s="58"/>
      <c r="T118" s="70"/>
      <c r="U118" s="70"/>
      <c r="V118" s="70"/>
      <c r="W118" s="70"/>
      <c r="X118" s="56"/>
      <c r="Y118" s="57"/>
      <c r="Z118" s="57"/>
      <c r="AA118" s="56"/>
      <c r="AB118" s="57"/>
    </row>
    <row r="119" spans="1:28" ht="16" thickBot="1" x14ac:dyDescent="0.4">
      <c r="A119" s="74" t="str">
        <f>IF(ISBLANK(Registration_Tbl3[[#This Row],[Facility_Unit_Name]]),"",'EPE Information'!$C$9)</f>
        <v/>
      </c>
      <c r="B119" s="51"/>
      <c r="C119" s="63"/>
      <c r="D119" s="70"/>
      <c r="E119" s="68"/>
      <c r="F119" s="63"/>
      <c r="G119" s="63"/>
      <c r="H119" s="63"/>
      <c r="I119" s="70"/>
      <c r="J119" s="55"/>
      <c r="K119" s="75"/>
      <c r="L119" s="75"/>
      <c r="M119" s="75"/>
      <c r="N119" s="75"/>
      <c r="O119" s="56"/>
      <c r="P119" s="57"/>
      <c r="Q119" s="63"/>
      <c r="R119" s="70"/>
      <c r="S119" s="58"/>
      <c r="T119" s="70"/>
      <c r="U119" s="70"/>
      <c r="V119" s="70"/>
      <c r="W119" s="70"/>
      <c r="X119" s="56"/>
      <c r="Y119" s="57"/>
      <c r="Z119" s="57"/>
      <c r="AA119" s="56"/>
      <c r="AB119" s="57"/>
    </row>
    <row r="120" spans="1:28" ht="16" thickBot="1" x14ac:dyDescent="0.4">
      <c r="A120" s="74" t="str">
        <f>IF(ISBLANK(Registration_Tbl3[[#This Row],[Facility_Unit_Name]]),"",'EPE Information'!$C$9)</f>
        <v/>
      </c>
      <c r="B120" s="51"/>
      <c r="C120" s="63"/>
      <c r="D120" s="70"/>
      <c r="E120" s="68"/>
      <c r="F120" s="63"/>
      <c r="G120" s="63"/>
      <c r="H120" s="63"/>
      <c r="I120" s="70"/>
      <c r="J120" s="55"/>
      <c r="K120" s="75"/>
      <c r="L120" s="75"/>
      <c r="M120" s="75"/>
      <c r="N120" s="75"/>
      <c r="O120" s="56"/>
      <c r="P120" s="57"/>
      <c r="Q120" s="63"/>
      <c r="R120" s="70"/>
      <c r="S120" s="58"/>
      <c r="T120" s="70"/>
      <c r="U120" s="70"/>
      <c r="V120" s="70"/>
      <c r="W120" s="70"/>
      <c r="X120" s="56"/>
      <c r="Y120" s="57"/>
      <c r="Z120" s="57"/>
      <c r="AA120" s="56"/>
      <c r="AB120" s="57"/>
    </row>
    <row r="121" spans="1:28" ht="16" thickBot="1" x14ac:dyDescent="0.4">
      <c r="A121" s="74" t="str">
        <f>IF(ISBLANK(Registration_Tbl3[[#This Row],[Facility_Unit_Name]]),"",'EPE Information'!$C$9)</f>
        <v/>
      </c>
      <c r="B121" s="51"/>
      <c r="C121" s="63"/>
      <c r="D121" s="70"/>
      <c r="E121" s="68"/>
      <c r="F121" s="63"/>
      <c r="G121" s="63"/>
      <c r="H121" s="63"/>
      <c r="I121" s="70"/>
      <c r="J121" s="55"/>
      <c r="K121" s="75"/>
      <c r="L121" s="75"/>
      <c r="M121" s="75"/>
      <c r="N121" s="75"/>
      <c r="O121" s="56"/>
      <c r="P121" s="57"/>
      <c r="Q121" s="63"/>
      <c r="R121" s="70"/>
      <c r="S121" s="58"/>
      <c r="T121" s="70"/>
      <c r="U121" s="70"/>
      <c r="V121" s="70"/>
      <c r="W121" s="70"/>
      <c r="X121" s="56"/>
      <c r="Y121" s="57"/>
      <c r="Z121" s="57"/>
      <c r="AA121" s="56"/>
      <c r="AB121" s="57"/>
    </row>
    <row r="122" spans="1:28" ht="16" thickBot="1" x14ac:dyDescent="0.4">
      <c r="A122" s="74" t="str">
        <f>IF(ISBLANK(Registration_Tbl3[[#This Row],[Facility_Unit_Name]]),"",'EPE Information'!$C$9)</f>
        <v/>
      </c>
      <c r="B122" s="51"/>
      <c r="C122" s="63"/>
      <c r="D122" s="70"/>
      <c r="E122" s="68"/>
      <c r="F122" s="63"/>
      <c r="G122" s="63"/>
      <c r="H122" s="63"/>
      <c r="I122" s="70"/>
      <c r="J122" s="55"/>
      <c r="K122" s="75"/>
      <c r="L122" s="75"/>
      <c r="M122" s="75"/>
      <c r="N122" s="75"/>
      <c r="O122" s="56"/>
      <c r="P122" s="57"/>
      <c r="Q122" s="63"/>
      <c r="R122" s="70"/>
      <c r="S122" s="58"/>
      <c r="T122" s="70"/>
      <c r="U122" s="70"/>
      <c r="V122" s="70"/>
      <c r="W122" s="70"/>
      <c r="X122" s="56"/>
      <c r="Y122" s="57"/>
      <c r="Z122" s="57"/>
      <c r="AA122" s="56"/>
      <c r="AB122" s="57"/>
    </row>
    <row r="123" spans="1:28" ht="16" thickBot="1" x14ac:dyDescent="0.4">
      <c r="A123" s="74" t="str">
        <f>IF(ISBLANK(Registration_Tbl3[[#This Row],[Facility_Unit_Name]]),"",'EPE Information'!$C$9)</f>
        <v/>
      </c>
      <c r="B123" s="51"/>
      <c r="C123" s="63"/>
      <c r="D123" s="70"/>
      <c r="E123" s="68"/>
      <c r="F123" s="63"/>
      <c r="G123" s="63"/>
      <c r="H123" s="63"/>
      <c r="I123" s="70"/>
      <c r="J123" s="55"/>
      <c r="K123" s="75"/>
      <c r="L123" s="75"/>
      <c r="M123" s="75"/>
      <c r="N123" s="75"/>
      <c r="O123" s="56"/>
      <c r="P123" s="57"/>
      <c r="Q123" s="63"/>
      <c r="R123" s="70"/>
      <c r="S123" s="58"/>
      <c r="T123" s="70"/>
      <c r="U123" s="70"/>
      <c r="V123" s="70"/>
      <c r="W123" s="70"/>
      <c r="X123" s="56"/>
      <c r="Y123" s="57"/>
      <c r="Z123" s="57"/>
      <c r="AA123" s="56"/>
      <c r="AB123" s="57"/>
    </row>
    <row r="124" spans="1:28" ht="16" thickBot="1" x14ac:dyDescent="0.4">
      <c r="A124" s="74" t="str">
        <f>IF(ISBLANK(Registration_Tbl3[[#This Row],[Facility_Unit_Name]]),"",'EPE Information'!$C$9)</f>
        <v/>
      </c>
      <c r="B124" s="51"/>
      <c r="C124" s="63"/>
      <c r="D124" s="70"/>
      <c r="E124" s="68"/>
      <c r="F124" s="63"/>
      <c r="G124" s="63"/>
      <c r="H124" s="63"/>
      <c r="I124" s="70"/>
      <c r="J124" s="55"/>
      <c r="K124" s="75"/>
      <c r="L124" s="75"/>
      <c r="M124" s="75"/>
      <c r="N124" s="75"/>
      <c r="O124" s="56"/>
      <c r="P124" s="57"/>
      <c r="Q124" s="63"/>
      <c r="R124" s="70"/>
      <c r="S124" s="58"/>
      <c r="T124" s="70"/>
      <c r="U124" s="70"/>
      <c r="V124" s="70"/>
      <c r="W124" s="70"/>
      <c r="X124" s="56"/>
      <c r="Y124" s="57"/>
      <c r="Z124" s="57"/>
      <c r="AA124" s="56"/>
      <c r="AB124" s="57"/>
    </row>
    <row r="125" spans="1:28" ht="16" thickBot="1" x14ac:dyDescent="0.4">
      <c r="A125" s="74" t="str">
        <f>IF(ISBLANK(Registration_Tbl3[[#This Row],[Facility_Unit_Name]]),"",'EPE Information'!$C$9)</f>
        <v/>
      </c>
      <c r="B125" s="51"/>
      <c r="C125" s="63"/>
      <c r="D125" s="70"/>
      <c r="E125" s="68"/>
      <c r="F125" s="63"/>
      <c r="G125" s="63"/>
      <c r="H125" s="63"/>
      <c r="I125" s="70"/>
      <c r="J125" s="55"/>
      <c r="K125" s="75"/>
      <c r="L125" s="75"/>
      <c r="M125" s="75"/>
      <c r="N125" s="75"/>
      <c r="O125" s="56"/>
      <c r="P125" s="57"/>
      <c r="Q125" s="63"/>
      <c r="R125" s="70"/>
      <c r="S125" s="58"/>
      <c r="T125" s="70"/>
      <c r="U125" s="70"/>
      <c r="V125" s="70"/>
      <c r="W125" s="70"/>
      <c r="X125" s="56"/>
      <c r="Y125" s="57"/>
      <c r="Z125" s="57"/>
      <c r="AA125" s="56"/>
      <c r="AB125" s="57"/>
    </row>
    <row r="126" spans="1:28" ht="16" thickBot="1" x14ac:dyDescent="0.4">
      <c r="A126" s="74" t="str">
        <f>IF(ISBLANK(Registration_Tbl3[[#This Row],[Facility_Unit_Name]]),"",'EPE Information'!$C$9)</f>
        <v/>
      </c>
      <c r="B126" s="51"/>
      <c r="C126" s="63"/>
      <c r="D126" s="70"/>
      <c r="E126" s="68"/>
      <c r="F126" s="63"/>
      <c r="G126" s="63"/>
      <c r="H126" s="63"/>
      <c r="I126" s="70"/>
      <c r="J126" s="55"/>
      <c r="K126" s="75"/>
      <c r="L126" s="75"/>
      <c r="M126" s="75"/>
      <c r="N126" s="75"/>
      <c r="O126" s="56"/>
      <c r="P126" s="57"/>
      <c r="Q126" s="63"/>
      <c r="R126" s="70"/>
      <c r="S126" s="58"/>
      <c r="T126" s="70"/>
      <c r="U126" s="70"/>
      <c r="V126" s="70"/>
      <c r="W126" s="70"/>
      <c r="X126" s="56"/>
      <c r="Y126" s="57"/>
      <c r="Z126" s="57"/>
      <c r="AA126" s="56"/>
      <c r="AB126" s="57"/>
    </row>
    <row r="127" spans="1:28" ht="16" thickBot="1" x14ac:dyDescent="0.4">
      <c r="A127" s="74" t="str">
        <f>IF(ISBLANK(Registration_Tbl3[[#This Row],[Facility_Unit_Name]]),"",'EPE Information'!$C$9)</f>
        <v/>
      </c>
      <c r="B127" s="51"/>
      <c r="C127" s="63"/>
      <c r="D127" s="70"/>
      <c r="E127" s="68"/>
      <c r="F127" s="63"/>
      <c r="G127" s="63"/>
      <c r="H127" s="63"/>
      <c r="I127" s="70"/>
      <c r="J127" s="55"/>
      <c r="K127" s="75"/>
      <c r="L127" s="75"/>
      <c r="M127" s="75"/>
      <c r="N127" s="75"/>
      <c r="O127" s="56"/>
      <c r="P127" s="57"/>
      <c r="Q127" s="63"/>
      <c r="R127" s="70"/>
      <c r="S127" s="58"/>
      <c r="T127" s="70"/>
      <c r="U127" s="70"/>
      <c r="V127" s="70"/>
      <c r="W127" s="70"/>
      <c r="X127" s="56"/>
      <c r="Y127" s="57"/>
      <c r="Z127" s="57"/>
      <c r="AA127" s="56"/>
      <c r="AB127" s="57"/>
    </row>
    <row r="128" spans="1:28" ht="16" thickBot="1" x14ac:dyDescent="0.4">
      <c r="A128" s="74" t="str">
        <f>IF(ISBLANK(Registration_Tbl3[[#This Row],[Facility_Unit_Name]]),"",'EPE Information'!$C$9)</f>
        <v/>
      </c>
      <c r="B128" s="51"/>
      <c r="C128" s="63"/>
      <c r="D128" s="70"/>
      <c r="E128" s="68"/>
      <c r="F128" s="63"/>
      <c r="G128" s="63"/>
      <c r="H128" s="63"/>
      <c r="I128" s="70"/>
      <c r="J128" s="55"/>
      <c r="K128" s="75"/>
      <c r="L128" s="75"/>
      <c r="M128" s="75"/>
      <c r="N128" s="75"/>
      <c r="O128" s="56"/>
      <c r="P128" s="57"/>
      <c r="Q128" s="63"/>
      <c r="R128" s="70"/>
      <c r="S128" s="58"/>
      <c r="T128" s="70"/>
      <c r="U128" s="70"/>
      <c r="V128" s="70"/>
      <c r="W128" s="70"/>
      <c r="X128" s="56"/>
      <c r="Y128" s="57"/>
      <c r="Z128" s="57"/>
      <c r="AA128" s="56"/>
      <c r="AB128" s="57"/>
    </row>
    <row r="129" spans="1:28" ht="16" thickBot="1" x14ac:dyDescent="0.4">
      <c r="A129" s="74" t="str">
        <f>IF(ISBLANK(Registration_Tbl3[[#This Row],[Facility_Unit_Name]]),"",'EPE Information'!$C$9)</f>
        <v/>
      </c>
      <c r="B129" s="51"/>
      <c r="C129" s="63"/>
      <c r="D129" s="70"/>
      <c r="E129" s="68"/>
      <c r="F129" s="63"/>
      <c r="G129" s="63"/>
      <c r="H129" s="63"/>
      <c r="I129" s="70"/>
      <c r="J129" s="55"/>
      <c r="K129" s="75"/>
      <c r="L129" s="75"/>
      <c r="M129" s="75"/>
      <c r="N129" s="75"/>
      <c r="O129" s="56"/>
      <c r="P129" s="57"/>
      <c r="Q129" s="63"/>
      <c r="R129" s="70"/>
      <c r="S129" s="58"/>
      <c r="T129" s="70"/>
      <c r="U129" s="70"/>
      <c r="V129" s="70"/>
      <c r="W129" s="70"/>
      <c r="X129" s="56"/>
      <c r="Y129" s="57"/>
      <c r="Z129" s="57"/>
      <c r="AA129" s="56"/>
      <c r="AB129" s="57"/>
    </row>
    <row r="130" spans="1:28" ht="16" thickBot="1" x14ac:dyDescent="0.4">
      <c r="A130" s="74" t="str">
        <f>IF(ISBLANK(Registration_Tbl3[[#This Row],[Facility_Unit_Name]]),"",'EPE Information'!$C$9)</f>
        <v/>
      </c>
      <c r="B130" s="51"/>
      <c r="C130" s="63"/>
      <c r="D130" s="70"/>
      <c r="E130" s="68"/>
      <c r="F130" s="63"/>
      <c r="G130" s="63"/>
      <c r="H130" s="63"/>
      <c r="I130" s="70"/>
      <c r="J130" s="55"/>
      <c r="K130" s="75"/>
      <c r="L130" s="75"/>
      <c r="M130" s="75"/>
      <c r="N130" s="75"/>
      <c r="O130" s="56"/>
      <c r="P130" s="57"/>
      <c r="Q130" s="63"/>
      <c r="R130" s="70"/>
      <c r="S130" s="58"/>
      <c r="T130" s="70"/>
      <c r="U130" s="70"/>
      <c r="V130" s="70"/>
      <c r="W130" s="70"/>
      <c r="X130" s="56"/>
      <c r="Y130" s="57"/>
      <c r="Z130" s="57"/>
      <c r="AA130" s="56"/>
      <c r="AB130" s="57"/>
    </row>
    <row r="131" spans="1:28" ht="16" thickBot="1" x14ac:dyDescent="0.4">
      <c r="A131" s="74" t="str">
        <f>IF(ISBLANK(Registration_Tbl3[[#This Row],[Facility_Unit_Name]]),"",'EPE Information'!$C$9)</f>
        <v/>
      </c>
      <c r="B131" s="51"/>
      <c r="C131" s="63"/>
      <c r="D131" s="70"/>
      <c r="E131" s="68"/>
      <c r="F131" s="63"/>
      <c r="G131" s="63"/>
      <c r="H131" s="63"/>
      <c r="I131" s="70"/>
      <c r="J131" s="55"/>
      <c r="K131" s="75"/>
      <c r="L131" s="75"/>
      <c r="M131" s="75"/>
      <c r="N131" s="75"/>
      <c r="O131" s="56"/>
      <c r="P131" s="57"/>
      <c r="Q131" s="63"/>
      <c r="R131" s="70"/>
      <c r="S131" s="58"/>
      <c r="T131" s="70"/>
      <c r="U131" s="70"/>
      <c r="V131" s="70"/>
      <c r="W131" s="70"/>
      <c r="X131" s="56"/>
      <c r="Y131" s="57"/>
      <c r="Z131" s="57"/>
      <c r="AA131" s="56"/>
      <c r="AB131" s="57"/>
    </row>
    <row r="132" spans="1:28" ht="16" thickBot="1" x14ac:dyDescent="0.4">
      <c r="A132" s="74" t="str">
        <f>IF(ISBLANK(Registration_Tbl3[[#This Row],[Facility_Unit_Name]]),"",'EPE Information'!$C$9)</f>
        <v/>
      </c>
      <c r="B132" s="51"/>
      <c r="C132" s="63"/>
      <c r="D132" s="70"/>
      <c r="E132" s="68"/>
      <c r="F132" s="63"/>
      <c r="G132" s="63"/>
      <c r="H132" s="63"/>
      <c r="I132" s="70"/>
      <c r="J132" s="55"/>
      <c r="K132" s="75"/>
      <c r="L132" s="75"/>
      <c r="M132" s="75"/>
      <c r="N132" s="75"/>
      <c r="O132" s="56"/>
      <c r="P132" s="57"/>
      <c r="Q132" s="63"/>
      <c r="R132" s="70"/>
      <c r="S132" s="58"/>
      <c r="T132" s="70"/>
      <c r="U132" s="70"/>
      <c r="V132" s="70"/>
      <c r="W132" s="70"/>
      <c r="X132" s="56"/>
      <c r="Y132" s="57"/>
      <c r="Z132" s="57"/>
      <c r="AA132" s="56"/>
      <c r="AB132" s="57"/>
    </row>
    <row r="133" spans="1:28" ht="16" thickBot="1" x14ac:dyDescent="0.4">
      <c r="A133" s="74" t="str">
        <f>IF(ISBLANK(Registration_Tbl3[[#This Row],[Facility_Unit_Name]]),"",'EPE Information'!$C$9)</f>
        <v/>
      </c>
      <c r="B133" s="51"/>
      <c r="C133" s="63"/>
      <c r="D133" s="70"/>
      <c r="E133" s="68"/>
      <c r="F133" s="63"/>
      <c r="G133" s="63"/>
      <c r="H133" s="63"/>
      <c r="I133" s="70"/>
      <c r="J133" s="55"/>
      <c r="K133" s="75"/>
      <c r="L133" s="75"/>
      <c r="M133" s="75"/>
      <c r="N133" s="75"/>
      <c r="O133" s="56"/>
      <c r="P133" s="57"/>
      <c r="Q133" s="63"/>
      <c r="R133" s="70"/>
      <c r="S133" s="58"/>
      <c r="T133" s="70"/>
      <c r="U133" s="70"/>
      <c r="V133" s="70"/>
      <c r="W133" s="70"/>
      <c r="X133" s="56"/>
      <c r="Y133" s="57"/>
      <c r="Z133" s="57"/>
      <c r="AA133" s="56"/>
      <c r="AB133" s="57"/>
    </row>
    <row r="134" spans="1:28" ht="16" thickBot="1" x14ac:dyDescent="0.4">
      <c r="A134" s="74" t="str">
        <f>IF(ISBLANK(Registration_Tbl3[[#This Row],[Facility_Unit_Name]]),"",'EPE Information'!$C$9)</f>
        <v/>
      </c>
      <c r="B134" s="51"/>
      <c r="C134" s="63"/>
      <c r="D134" s="70"/>
      <c r="E134" s="68"/>
      <c r="F134" s="63"/>
      <c r="G134" s="63"/>
      <c r="H134" s="63"/>
      <c r="I134" s="70"/>
      <c r="J134" s="55"/>
      <c r="K134" s="75"/>
      <c r="L134" s="75"/>
      <c r="M134" s="75"/>
      <c r="N134" s="75"/>
      <c r="O134" s="56"/>
      <c r="P134" s="57"/>
      <c r="Q134" s="63"/>
      <c r="R134" s="70"/>
      <c r="S134" s="58"/>
      <c r="T134" s="70"/>
      <c r="U134" s="70"/>
      <c r="V134" s="70"/>
      <c r="W134" s="70"/>
      <c r="X134" s="56"/>
      <c r="Y134" s="57"/>
      <c r="Z134" s="57"/>
      <c r="AA134" s="56"/>
      <c r="AB134" s="57"/>
    </row>
    <row r="135" spans="1:28" ht="16" thickBot="1" x14ac:dyDescent="0.4">
      <c r="A135" s="74" t="str">
        <f>IF(ISBLANK(Registration_Tbl3[[#This Row],[Facility_Unit_Name]]),"",'EPE Information'!$C$9)</f>
        <v/>
      </c>
      <c r="B135" s="51"/>
      <c r="C135" s="63"/>
      <c r="D135" s="70"/>
      <c r="E135" s="68"/>
      <c r="F135" s="63"/>
      <c r="G135" s="63"/>
      <c r="H135" s="63"/>
      <c r="I135" s="70"/>
      <c r="J135" s="55"/>
      <c r="K135" s="75"/>
      <c r="L135" s="75"/>
      <c r="M135" s="75"/>
      <c r="N135" s="75"/>
      <c r="O135" s="56"/>
      <c r="P135" s="57"/>
      <c r="Q135" s="63"/>
      <c r="R135" s="70"/>
      <c r="S135" s="58"/>
      <c r="T135" s="70"/>
      <c r="U135" s="70"/>
      <c r="V135" s="70"/>
      <c r="W135" s="70"/>
      <c r="X135" s="56"/>
      <c r="Y135" s="57"/>
      <c r="Z135" s="57"/>
      <c r="AA135" s="56"/>
      <c r="AB135" s="57"/>
    </row>
    <row r="136" spans="1:28" ht="16" thickBot="1" x14ac:dyDescent="0.4">
      <c r="A136" s="74" t="str">
        <f>IF(ISBLANK(Registration_Tbl3[[#This Row],[Facility_Unit_Name]]),"",'EPE Information'!$C$9)</f>
        <v/>
      </c>
      <c r="B136" s="51"/>
      <c r="C136" s="63"/>
      <c r="D136" s="70"/>
      <c r="E136" s="68"/>
      <c r="F136" s="63"/>
      <c r="G136" s="63"/>
      <c r="H136" s="63"/>
      <c r="I136" s="70"/>
      <c r="J136" s="55"/>
      <c r="K136" s="75"/>
      <c r="L136" s="75"/>
      <c r="M136" s="75"/>
      <c r="N136" s="75"/>
      <c r="O136" s="56"/>
      <c r="P136" s="57"/>
      <c r="Q136" s="63"/>
      <c r="R136" s="70"/>
      <c r="S136" s="58"/>
      <c r="T136" s="70"/>
      <c r="U136" s="70"/>
      <c r="V136" s="70"/>
      <c r="W136" s="70"/>
      <c r="X136" s="56"/>
      <c r="Y136" s="57"/>
      <c r="Z136" s="57"/>
      <c r="AA136" s="56"/>
      <c r="AB136" s="57"/>
    </row>
    <row r="137" spans="1:28" ht="16" thickBot="1" x14ac:dyDescent="0.4">
      <c r="A137" s="74" t="str">
        <f>IF(ISBLANK(Registration_Tbl3[[#This Row],[Facility_Unit_Name]]),"",'EPE Information'!$C$9)</f>
        <v/>
      </c>
      <c r="B137" s="51"/>
      <c r="C137" s="63"/>
      <c r="D137" s="70"/>
      <c r="E137" s="68"/>
      <c r="F137" s="63"/>
      <c r="G137" s="63"/>
      <c r="H137" s="63"/>
      <c r="I137" s="70"/>
      <c r="J137" s="55"/>
      <c r="K137" s="75"/>
      <c r="L137" s="75"/>
      <c r="M137" s="75"/>
      <c r="N137" s="75"/>
      <c r="O137" s="56"/>
      <c r="P137" s="57"/>
      <c r="Q137" s="63"/>
      <c r="R137" s="70"/>
      <c r="S137" s="58"/>
      <c r="T137" s="70"/>
      <c r="U137" s="70"/>
      <c r="V137" s="70"/>
      <c r="W137" s="70"/>
      <c r="X137" s="56"/>
      <c r="Y137" s="57"/>
      <c r="Z137" s="57"/>
      <c r="AA137" s="56"/>
      <c r="AB137" s="57"/>
    </row>
    <row r="138" spans="1:28" ht="16" thickBot="1" x14ac:dyDescent="0.4">
      <c r="A138" s="74" t="str">
        <f>IF(ISBLANK(Registration_Tbl3[[#This Row],[Facility_Unit_Name]]),"",'EPE Information'!$C$9)</f>
        <v/>
      </c>
      <c r="B138" s="51"/>
      <c r="C138" s="63"/>
      <c r="D138" s="70"/>
      <c r="E138" s="68"/>
      <c r="F138" s="63"/>
      <c r="G138" s="63"/>
      <c r="H138" s="63"/>
      <c r="I138" s="70"/>
      <c r="J138" s="55"/>
      <c r="K138" s="75"/>
      <c r="L138" s="75"/>
      <c r="M138" s="75"/>
      <c r="N138" s="75"/>
      <c r="O138" s="56"/>
      <c r="P138" s="57"/>
      <c r="Q138" s="63"/>
      <c r="R138" s="70"/>
      <c r="S138" s="58"/>
      <c r="T138" s="70"/>
      <c r="U138" s="70"/>
      <c r="V138" s="70"/>
      <c r="W138" s="70"/>
      <c r="X138" s="56"/>
      <c r="Y138" s="57"/>
      <c r="Z138" s="57"/>
      <c r="AA138" s="56"/>
      <c r="AB138" s="57"/>
    </row>
    <row r="139" spans="1:28" ht="16" thickBot="1" x14ac:dyDescent="0.4">
      <c r="A139" s="74" t="str">
        <f>IF(ISBLANK(Registration_Tbl3[[#This Row],[Facility_Unit_Name]]),"",'EPE Information'!$C$9)</f>
        <v/>
      </c>
      <c r="B139" s="51"/>
      <c r="C139" s="63"/>
      <c r="D139" s="70"/>
      <c r="E139" s="68"/>
      <c r="F139" s="63"/>
      <c r="G139" s="63"/>
      <c r="H139" s="63"/>
      <c r="I139" s="70"/>
      <c r="J139" s="55"/>
      <c r="K139" s="75"/>
      <c r="L139" s="75"/>
      <c r="M139" s="75"/>
      <c r="N139" s="75"/>
      <c r="O139" s="56"/>
      <c r="P139" s="57"/>
      <c r="Q139" s="63"/>
      <c r="R139" s="70"/>
      <c r="S139" s="58"/>
      <c r="T139" s="70"/>
      <c r="U139" s="70"/>
      <c r="V139" s="70"/>
      <c r="W139" s="70"/>
      <c r="X139" s="56"/>
      <c r="Y139" s="57"/>
      <c r="Z139" s="57"/>
      <c r="AA139" s="56"/>
      <c r="AB139" s="57"/>
    </row>
    <row r="140" spans="1:28" ht="16" thickBot="1" x14ac:dyDescent="0.4">
      <c r="A140" s="74" t="str">
        <f>IF(ISBLANK(Registration_Tbl3[[#This Row],[Facility_Unit_Name]]),"",'EPE Information'!$C$9)</f>
        <v/>
      </c>
      <c r="B140" s="51"/>
      <c r="C140" s="63"/>
      <c r="D140" s="70"/>
      <c r="E140" s="68"/>
      <c r="F140" s="63"/>
      <c r="G140" s="63"/>
      <c r="H140" s="63"/>
      <c r="I140" s="70"/>
      <c r="J140" s="55"/>
      <c r="K140" s="75"/>
      <c r="L140" s="75"/>
      <c r="M140" s="75"/>
      <c r="N140" s="75"/>
      <c r="O140" s="56"/>
      <c r="P140" s="57"/>
      <c r="Q140" s="63"/>
      <c r="R140" s="70"/>
      <c r="S140" s="58"/>
      <c r="T140" s="70"/>
      <c r="U140" s="70"/>
      <c r="V140" s="70"/>
      <c r="W140" s="70"/>
      <c r="X140" s="56"/>
      <c r="Y140" s="57"/>
      <c r="Z140" s="57"/>
      <c r="AA140" s="56"/>
      <c r="AB140" s="57"/>
    </row>
    <row r="141" spans="1:28" ht="16" thickBot="1" x14ac:dyDescent="0.4">
      <c r="A141" s="74" t="str">
        <f>IF(ISBLANK(Registration_Tbl3[[#This Row],[Facility_Unit_Name]]),"",'EPE Information'!$C$9)</f>
        <v/>
      </c>
      <c r="B141" s="51"/>
      <c r="C141" s="63"/>
      <c r="D141" s="70"/>
      <c r="E141" s="68"/>
      <c r="F141" s="63"/>
      <c r="G141" s="63"/>
      <c r="H141" s="63"/>
      <c r="I141" s="70"/>
      <c r="J141" s="55"/>
      <c r="K141" s="75"/>
      <c r="L141" s="75"/>
      <c r="M141" s="75"/>
      <c r="N141" s="75"/>
      <c r="O141" s="56"/>
      <c r="P141" s="57"/>
      <c r="Q141" s="63"/>
      <c r="R141" s="70"/>
      <c r="S141" s="58"/>
      <c r="T141" s="70"/>
      <c r="U141" s="70"/>
      <c r="V141" s="70"/>
      <c r="W141" s="70"/>
      <c r="X141" s="56"/>
      <c r="Y141" s="57"/>
      <c r="Z141" s="57"/>
      <c r="AA141" s="56"/>
      <c r="AB141" s="57"/>
    </row>
    <row r="142" spans="1:28" ht="16" thickBot="1" x14ac:dyDescent="0.4">
      <c r="A142" s="74" t="str">
        <f>IF(ISBLANK(Registration_Tbl3[[#This Row],[Facility_Unit_Name]]),"",'EPE Information'!$C$9)</f>
        <v/>
      </c>
      <c r="B142" s="51"/>
      <c r="C142" s="63"/>
      <c r="D142" s="70"/>
      <c r="E142" s="68"/>
      <c r="F142" s="63"/>
      <c r="G142" s="63"/>
      <c r="H142" s="63"/>
      <c r="I142" s="70"/>
      <c r="J142" s="55"/>
      <c r="K142" s="75"/>
      <c r="L142" s="75"/>
      <c r="M142" s="75"/>
      <c r="N142" s="75"/>
      <c r="O142" s="56"/>
      <c r="P142" s="57"/>
      <c r="Q142" s="63"/>
      <c r="R142" s="70"/>
      <c r="S142" s="58"/>
      <c r="T142" s="70"/>
      <c r="U142" s="70"/>
      <c r="V142" s="70"/>
      <c r="W142" s="70"/>
      <c r="X142" s="56"/>
      <c r="Y142" s="57"/>
      <c r="Z142" s="57"/>
      <c r="AA142" s="56"/>
      <c r="AB142" s="57"/>
    </row>
    <row r="143" spans="1:28" ht="16" thickBot="1" x14ac:dyDescent="0.4">
      <c r="A143" s="74" t="str">
        <f>IF(ISBLANK(Registration_Tbl3[[#This Row],[Facility_Unit_Name]]),"",'EPE Information'!$C$9)</f>
        <v/>
      </c>
      <c r="B143" s="51"/>
      <c r="C143" s="63"/>
      <c r="D143" s="70"/>
      <c r="E143" s="68"/>
      <c r="F143" s="63"/>
      <c r="G143" s="63"/>
      <c r="H143" s="63"/>
      <c r="I143" s="70"/>
      <c r="J143" s="55"/>
      <c r="K143" s="75"/>
      <c r="L143" s="75"/>
      <c r="M143" s="75"/>
      <c r="N143" s="75"/>
      <c r="O143" s="56"/>
      <c r="P143" s="57"/>
      <c r="Q143" s="63"/>
      <c r="R143" s="70"/>
      <c r="S143" s="58"/>
      <c r="T143" s="70"/>
      <c r="U143" s="70"/>
      <c r="V143" s="70"/>
      <c r="W143" s="70"/>
      <c r="X143" s="56"/>
      <c r="Y143" s="57"/>
      <c r="Z143" s="57"/>
      <c r="AA143" s="56"/>
      <c r="AB143" s="57"/>
    </row>
    <row r="144" spans="1:28" ht="16" thickBot="1" x14ac:dyDescent="0.4">
      <c r="A144" s="74" t="str">
        <f>IF(ISBLANK(Registration_Tbl3[[#This Row],[Facility_Unit_Name]]),"",'EPE Information'!$C$9)</f>
        <v/>
      </c>
      <c r="B144" s="51"/>
      <c r="C144" s="63"/>
      <c r="D144" s="70"/>
      <c r="E144" s="68"/>
      <c r="F144" s="63"/>
      <c r="G144" s="63"/>
      <c r="H144" s="63"/>
      <c r="I144" s="70"/>
      <c r="J144" s="55"/>
      <c r="K144" s="75"/>
      <c r="L144" s="75"/>
      <c r="M144" s="75"/>
      <c r="N144" s="75"/>
      <c r="O144" s="56"/>
      <c r="P144" s="57"/>
      <c r="Q144" s="63"/>
      <c r="R144" s="70"/>
      <c r="S144" s="58"/>
      <c r="T144" s="70"/>
      <c r="U144" s="70"/>
      <c r="V144" s="70"/>
      <c r="W144" s="70"/>
      <c r="X144" s="56"/>
      <c r="Y144" s="57"/>
      <c r="Z144" s="57"/>
      <c r="AA144" s="56"/>
      <c r="AB144" s="57"/>
    </row>
    <row r="145" spans="1:28" ht="16" thickBot="1" x14ac:dyDescent="0.4">
      <c r="A145" s="74" t="str">
        <f>IF(ISBLANK(Registration_Tbl3[[#This Row],[Facility_Unit_Name]]),"",'EPE Information'!$C$9)</f>
        <v/>
      </c>
      <c r="B145" s="51"/>
      <c r="C145" s="63"/>
      <c r="D145" s="70"/>
      <c r="E145" s="68"/>
      <c r="F145" s="63"/>
      <c r="G145" s="63"/>
      <c r="H145" s="63"/>
      <c r="I145" s="70"/>
      <c r="J145" s="55"/>
      <c r="K145" s="75"/>
      <c r="L145" s="75"/>
      <c r="M145" s="75"/>
      <c r="N145" s="75"/>
      <c r="O145" s="56"/>
      <c r="P145" s="57"/>
      <c r="Q145" s="63"/>
      <c r="R145" s="70"/>
      <c r="S145" s="58"/>
      <c r="T145" s="70"/>
      <c r="U145" s="70"/>
      <c r="V145" s="70"/>
      <c r="W145" s="70"/>
      <c r="X145" s="56"/>
      <c r="Y145" s="57"/>
      <c r="Z145" s="57"/>
      <c r="AA145" s="56"/>
      <c r="AB145" s="57"/>
    </row>
    <row r="146" spans="1:28" ht="16" thickBot="1" x14ac:dyDescent="0.4">
      <c r="A146" s="74" t="str">
        <f>IF(ISBLANK(Registration_Tbl3[[#This Row],[Facility_Unit_Name]]),"",'EPE Information'!$C$9)</f>
        <v/>
      </c>
      <c r="B146" s="51"/>
      <c r="C146" s="63"/>
      <c r="D146" s="70"/>
      <c r="E146" s="68"/>
      <c r="F146" s="63"/>
      <c r="G146" s="63"/>
      <c r="H146" s="63"/>
      <c r="I146" s="70"/>
      <c r="J146" s="55"/>
      <c r="K146" s="75"/>
      <c r="L146" s="75"/>
      <c r="M146" s="75"/>
      <c r="N146" s="75"/>
      <c r="O146" s="56"/>
      <c r="P146" s="57"/>
      <c r="Q146" s="63"/>
      <c r="R146" s="70"/>
      <c r="S146" s="58"/>
      <c r="T146" s="70"/>
      <c r="U146" s="70"/>
      <c r="V146" s="70"/>
      <c r="W146" s="70"/>
      <c r="X146" s="56"/>
      <c r="Y146" s="57"/>
      <c r="Z146" s="57"/>
      <c r="AA146" s="56"/>
      <c r="AB146" s="57"/>
    </row>
    <row r="147" spans="1:28" ht="16" thickBot="1" x14ac:dyDescent="0.4">
      <c r="A147" s="74" t="str">
        <f>IF(ISBLANK(Registration_Tbl3[[#This Row],[Facility_Unit_Name]]),"",'EPE Information'!$C$9)</f>
        <v/>
      </c>
      <c r="B147" s="51"/>
      <c r="C147" s="63"/>
      <c r="D147" s="70"/>
      <c r="E147" s="68"/>
      <c r="F147" s="63"/>
      <c r="G147" s="63"/>
      <c r="H147" s="63"/>
      <c r="I147" s="70"/>
      <c r="J147" s="55"/>
      <c r="K147" s="75"/>
      <c r="L147" s="75"/>
      <c r="M147" s="75"/>
      <c r="N147" s="75"/>
      <c r="O147" s="56"/>
      <c r="P147" s="57"/>
      <c r="Q147" s="63"/>
      <c r="R147" s="70"/>
      <c r="S147" s="58"/>
      <c r="T147" s="70"/>
      <c r="U147" s="70"/>
      <c r="V147" s="70"/>
      <c r="W147" s="70"/>
      <c r="X147" s="56"/>
      <c r="Y147" s="57"/>
      <c r="Z147" s="57"/>
      <c r="AA147" s="56"/>
      <c r="AB147" s="57"/>
    </row>
    <row r="148" spans="1:28" ht="16" thickBot="1" x14ac:dyDescent="0.4">
      <c r="A148" s="74" t="str">
        <f>IF(ISBLANK(Registration_Tbl3[[#This Row],[Facility_Unit_Name]]),"",'EPE Information'!$C$9)</f>
        <v/>
      </c>
      <c r="B148" s="51"/>
      <c r="C148" s="63"/>
      <c r="D148" s="70"/>
      <c r="E148" s="68"/>
      <c r="F148" s="63"/>
      <c r="G148" s="63"/>
      <c r="H148" s="63"/>
      <c r="I148" s="70"/>
      <c r="J148" s="55"/>
      <c r="K148" s="75"/>
      <c r="L148" s="75"/>
      <c r="M148" s="75"/>
      <c r="N148" s="75"/>
      <c r="O148" s="56"/>
      <c r="P148" s="57"/>
      <c r="Q148" s="63"/>
      <c r="R148" s="70"/>
      <c r="S148" s="58"/>
      <c r="T148" s="70"/>
      <c r="U148" s="70"/>
      <c r="V148" s="70"/>
      <c r="W148" s="70"/>
      <c r="X148" s="56"/>
      <c r="Y148" s="57"/>
      <c r="Z148" s="57"/>
      <c r="AA148" s="56"/>
      <c r="AB148" s="57"/>
    </row>
    <row r="149" spans="1:28" ht="16" thickBot="1" x14ac:dyDescent="0.4">
      <c r="A149" s="74" t="str">
        <f>IF(ISBLANK(Registration_Tbl3[[#This Row],[Facility_Unit_Name]]),"",'EPE Information'!$C$9)</f>
        <v/>
      </c>
      <c r="B149" s="51"/>
      <c r="C149" s="63"/>
      <c r="D149" s="70"/>
      <c r="E149" s="68"/>
      <c r="F149" s="63"/>
      <c r="G149" s="63"/>
      <c r="H149" s="63"/>
      <c r="I149" s="70"/>
      <c r="J149" s="55"/>
      <c r="K149" s="75"/>
      <c r="L149" s="75"/>
      <c r="M149" s="75"/>
      <c r="N149" s="75"/>
      <c r="O149" s="56"/>
      <c r="P149" s="57"/>
      <c r="Q149" s="63"/>
      <c r="R149" s="70"/>
      <c r="S149" s="58"/>
      <c r="T149" s="70"/>
      <c r="U149" s="70"/>
      <c r="V149" s="70"/>
      <c r="W149" s="70"/>
      <c r="X149" s="56"/>
      <c r="Y149" s="57"/>
      <c r="Z149" s="57"/>
      <c r="AA149" s="56"/>
      <c r="AB149" s="57"/>
    </row>
    <row r="150" spans="1:28" ht="16" thickBot="1" x14ac:dyDescent="0.4">
      <c r="A150" s="74" t="str">
        <f>IF(ISBLANK(Registration_Tbl3[[#This Row],[Facility_Unit_Name]]),"",'EPE Information'!$C$9)</f>
        <v/>
      </c>
      <c r="B150" s="51"/>
      <c r="C150" s="63"/>
      <c r="D150" s="70"/>
      <c r="E150" s="68"/>
      <c r="F150" s="63"/>
      <c r="G150" s="63"/>
      <c r="H150" s="63"/>
      <c r="I150" s="70"/>
      <c r="J150" s="55"/>
      <c r="K150" s="75"/>
      <c r="L150" s="75"/>
      <c r="M150" s="75"/>
      <c r="N150" s="75"/>
      <c r="O150" s="56"/>
      <c r="P150" s="57"/>
      <c r="Q150" s="63"/>
      <c r="R150" s="70"/>
      <c r="S150" s="58"/>
      <c r="T150" s="70"/>
      <c r="U150" s="70"/>
      <c r="V150" s="70"/>
      <c r="W150" s="70"/>
      <c r="X150" s="56"/>
      <c r="Y150" s="57"/>
      <c r="Z150" s="57"/>
      <c r="AA150" s="56"/>
      <c r="AB150" s="57"/>
    </row>
    <row r="151" spans="1:28" ht="16" thickBot="1" x14ac:dyDescent="0.4">
      <c r="A151" s="74" t="str">
        <f>IF(ISBLANK(Registration_Tbl3[[#This Row],[Facility_Unit_Name]]),"",'EPE Information'!$C$9)</f>
        <v/>
      </c>
      <c r="B151" s="51"/>
      <c r="C151" s="63"/>
      <c r="D151" s="70"/>
      <c r="E151" s="68"/>
      <c r="F151" s="63"/>
      <c r="G151" s="63"/>
      <c r="H151" s="63"/>
      <c r="I151" s="70"/>
      <c r="J151" s="55"/>
      <c r="K151" s="75"/>
      <c r="L151" s="75"/>
      <c r="M151" s="75"/>
      <c r="N151" s="75"/>
      <c r="O151" s="56"/>
      <c r="P151" s="57"/>
      <c r="Q151" s="63"/>
      <c r="R151" s="70"/>
      <c r="S151" s="58"/>
      <c r="T151" s="70"/>
      <c r="U151" s="70"/>
      <c r="V151" s="70"/>
      <c r="W151" s="70"/>
      <c r="X151" s="56"/>
      <c r="Y151" s="57"/>
      <c r="Z151" s="57"/>
      <c r="AA151" s="56"/>
      <c r="AB151" s="57"/>
    </row>
    <row r="152" spans="1:28" ht="16" thickBot="1" x14ac:dyDescent="0.4">
      <c r="A152" s="74" t="str">
        <f>IF(ISBLANK(Registration_Tbl3[[#This Row],[Facility_Unit_Name]]),"",'EPE Information'!$C$9)</f>
        <v/>
      </c>
      <c r="B152" s="51"/>
      <c r="C152" s="63"/>
      <c r="D152" s="70"/>
      <c r="E152" s="68"/>
      <c r="F152" s="63"/>
      <c r="G152" s="63"/>
      <c r="H152" s="63"/>
      <c r="I152" s="70"/>
      <c r="J152" s="55"/>
      <c r="K152" s="75"/>
      <c r="L152" s="75"/>
      <c r="M152" s="75"/>
      <c r="N152" s="75"/>
      <c r="O152" s="56"/>
      <c r="P152" s="57"/>
      <c r="Q152" s="63"/>
      <c r="R152" s="70"/>
      <c r="S152" s="58"/>
      <c r="T152" s="70"/>
      <c r="U152" s="70"/>
      <c r="V152" s="70"/>
      <c r="W152" s="70"/>
      <c r="X152" s="56"/>
      <c r="Y152" s="57"/>
      <c r="Z152" s="57"/>
      <c r="AA152" s="56"/>
      <c r="AB152" s="57"/>
    </row>
    <row r="153" spans="1:28" ht="16" thickBot="1" x14ac:dyDescent="0.4">
      <c r="A153" s="74" t="str">
        <f>IF(ISBLANK(Registration_Tbl3[[#This Row],[Facility_Unit_Name]]),"",'EPE Information'!$C$9)</f>
        <v/>
      </c>
      <c r="B153" s="51"/>
      <c r="C153" s="63"/>
      <c r="D153" s="70"/>
      <c r="E153" s="68"/>
      <c r="F153" s="63"/>
      <c r="G153" s="63"/>
      <c r="H153" s="63"/>
      <c r="I153" s="70"/>
      <c r="J153" s="55"/>
      <c r="K153" s="75"/>
      <c r="L153" s="75"/>
      <c r="M153" s="75"/>
      <c r="N153" s="75"/>
      <c r="O153" s="56"/>
      <c r="P153" s="57"/>
      <c r="Q153" s="63"/>
      <c r="R153" s="70"/>
      <c r="S153" s="58"/>
      <c r="T153" s="70"/>
      <c r="U153" s="70"/>
      <c r="V153" s="70"/>
      <c r="W153" s="70"/>
      <c r="X153" s="56"/>
      <c r="Y153" s="57"/>
      <c r="Z153" s="57"/>
      <c r="AA153" s="56"/>
      <c r="AB153" s="57"/>
    </row>
    <row r="154" spans="1:28" ht="16" thickBot="1" x14ac:dyDescent="0.4">
      <c r="A154" s="74" t="str">
        <f>IF(ISBLANK(Registration_Tbl3[[#This Row],[Facility_Unit_Name]]),"",'EPE Information'!$C$9)</f>
        <v/>
      </c>
      <c r="B154" s="51"/>
      <c r="C154" s="63"/>
      <c r="D154" s="70"/>
      <c r="E154" s="68"/>
      <c r="F154" s="63"/>
      <c r="G154" s="63"/>
      <c r="H154" s="63"/>
      <c r="I154" s="70"/>
      <c r="J154" s="55"/>
      <c r="K154" s="75"/>
      <c r="L154" s="75"/>
      <c r="M154" s="75"/>
      <c r="N154" s="75"/>
      <c r="O154" s="56"/>
      <c r="P154" s="57"/>
      <c r="Q154" s="63"/>
      <c r="R154" s="70"/>
      <c r="S154" s="58"/>
      <c r="T154" s="70"/>
      <c r="U154" s="70"/>
      <c r="V154" s="70"/>
      <c r="W154" s="70"/>
      <c r="X154" s="56"/>
      <c r="Y154" s="57"/>
      <c r="Z154" s="57"/>
      <c r="AA154" s="56"/>
      <c r="AB154" s="57"/>
    </row>
    <row r="155" spans="1:28" ht="16" thickBot="1" x14ac:dyDescent="0.4">
      <c r="A155" s="74" t="str">
        <f>IF(ISBLANK(Registration_Tbl3[[#This Row],[Facility_Unit_Name]]),"",'EPE Information'!$C$9)</f>
        <v/>
      </c>
      <c r="B155" s="51"/>
      <c r="C155" s="63"/>
      <c r="D155" s="70"/>
      <c r="E155" s="68"/>
      <c r="F155" s="63"/>
      <c r="G155" s="63"/>
      <c r="H155" s="63"/>
      <c r="I155" s="70"/>
      <c r="J155" s="55"/>
      <c r="K155" s="75"/>
      <c r="L155" s="75"/>
      <c r="M155" s="75"/>
      <c r="N155" s="75"/>
      <c r="O155" s="56"/>
      <c r="P155" s="57"/>
      <c r="Q155" s="63"/>
      <c r="R155" s="70"/>
      <c r="S155" s="58"/>
      <c r="T155" s="70"/>
      <c r="U155" s="70"/>
      <c r="V155" s="70"/>
      <c r="W155" s="70"/>
      <c r="X155" s="56"/>
      <c r="Y155" s="57"/>
      <c r="Z155" s="57"/>
      <c r="AA155" s="56"/>
      <c r="AB155" s="57"/>
    </row>
    <row r="156" spans="1:28" ht="16" thickBot="1" x14ac:dyDescent="0.4">
      <c r="A156" s="74" t="str">
        <f>IF(ISBLANK(Registration_Tbl3[[#This Row],[Facility_Unit_Name]]),"",'EPE Information'!$C$9)</f>
        <v/>
      </c>
      <c r="B156" s="51"/>
      <c r="C156" s="63"/>
      <c r="D156" s="70"/>
      <c r="E156" s="68"/>
      <c r="F156" s="63"/>
      <c r="G156" s="63"/>
      <c r="H156" s="63"/>
      <c r="I156" s="70"/>
      <c r="J156" s="55"/>
      <c r="K156" s="75"/>
      <c r="L156" s="75"/>
      <c r="M156" s="75"/>
      <c r="N156" s="75"/>
      <c r="O156" s="56"/>
      <c r="P156" s="57"/>
      <c r="Q156" s="63"/>
      <c r="R156" s="70"/>
      <c r="S156" s="58"/>
      <c r="T156" s="70"/>
      <c r="U156" s="70"/>
      <c r="V156" s="70"/>
      <c r="W156" s="70"/>
      <c r="X156" s="56"/>
      <c r="Y156" s="57"/>
      <c r="Z156" s="57"/>
      <c r="AA156" s="56"/>
      <c r="AB156" s="57"/>
    </row>
    <row r="157" spans="1:28" ht="16" thickBot="1" x14ac:dyDescent="0.4">
      <c r="A157" s="74" t="str">
        <f>IF(ISBLANK(Registration_Tbl3[[#This Row],[Facility_Unit_Name]]),"",'EPE Information'!$C$9)</f>
        <v/>
      </c>
      <c r="B157" s="51"/>
      <c r="C157" s="63"/>
      <c r="D157" s="70"/>
      <c r="E157" s="68"/>
      <c r="F157" s="63"/>
      <c r="G157" s="63"/>
      <c r="H157" s="63"/>
      <c r="I157" s="70"/>
      <c r="J157" s="55"/>
      <c r="K157" s="75"/>
      <c r="L157" s="75"/>
      <c r="M157" s="75"/>
      <c r="N157" s="75"/>
      <c r="O157" s="56"/>
      <c r="P157" s="57"/>
      <c r="Q157" s="63"/>
      <c r="R157" s="70"/>
      <c r="S157" s="58"/>
      <c r="T157" s="70"/>
      <c r="U157" s="70"/>
      <c r="V157" s="70"/>
      <c r="W157" s="70"/>
      <c r="X157" s="56"/>
      <c r="Y157" s="57"/>
      <c r="Z157" s="57"/>
      <c r="AA157" s="56"/>
      <c r="AB157" s="57"/>
    </row>
    <row r="158" spans="1:28" ht="16" thickBot="1" x14ac:dyDescent="0.4">
      <c r="A158" s="74" t="str">
        <f>IF(ISBLANK(Registration_Tbl3[[#This Row],[Facility_Unit_Name]]),"",'EPE Information'!$C$9)</f>
        <v/>
      </c>
      <c r="B158" s="51"/>
      <c r="C158" s="63"/>
      <c r="D158" s="70"/>
      <c r="E158" s="68"/>
      <c r="F158" s="63"/>
      <c r="G158" s="63"/>
      <c r="H158" s="63"/>
      <c r="I158" s="70"/>
      <c r="J158" s="55"/>
      <c r="K158" s="75"/>
      <c r="L158" s="75"/>
      <c r="M158" s="75"/>
      <c r="N158" s="75"/>
      <c r="O158" s="56"/>
      <c r="P158" s="57"/>
      <c r="Q158" s="63"/>
      <c r="R158" s="70"/>
      <c r="S158" s="58"/>
      <c r="T158" s="70"/>
      <c r="U158" s="70"/>
      <c r="V158" s="70"/>
      <c r="W158" s="70"/>
      <c r="X158" s="56"/>
      <c r="Y158" s="57"/>
      <c r="Z158" s="57"/>
      <c r="AA158" s="56"/>
      <c r="AB158" s="57"/>
    </row>
    <row r="159" spans="1:28" ht="16" thickBot="1" x14ac:dyDescent="0.4">
      <c r="A159" s="74" t="str">
        <f>IF(ISBLANK(Registration_Tbl3[[#This Row],[Facility_Unit_Name]]),"",'EPE Information'!$C$9)</f>
        <v/>
      </c>
      <c r="B159" s="51"/>
      <c r="C159" s="63"/>
      <c r="D159" s="70"/>
      <c r="E159" s="68"/>
      <c r="F159" s="63"/>
      <c r="G159" s="63"/>
      <c r="H159" s="63"/>
      <c r="I159" s="70"/>
      <c r="J159" s="55"/>
      <c r="K159" s="75"/>
      <c r="L159" s="75"/>
      <c r="M159" s="75"/>
      <c r="N159" s="75"/>
      <c r="O159" s="56"/>
      <c r="P159" s="57"/>
      <c r="Q159" s="63"/>
      <c r="R159" s="70"/>
      <c r="S159" s="58"/>
      <c r="T159" s="70"/>
      <c r="U159" s="70"/>
      <c r="V159" s="70"/>
      <c r="W159" s="70"/>
      <c r="X159" s="56"/>
      <c r="Y159" s="57"/>
      <c r="Z159" s="57"/>
      <c r="AA159" s="56"/>
      <c r="AB159" s="57"/>
    </row>
    <row r="160" spans="1:28" ht="16" thickBot="1" x14ac:dyDescent="0.4">
      <c r="A160" s="74" t="str">
        <f>IF(ISBLANK(Registration_Tbl3[[#This Row],[Facility_Unit_Name]]),"",'EPE Information'!$C$9)</f>
        <v/>
      </c>
      <c r="B160" s="51"/>
      <c r="C160" s="63"/>
      <c r="D160" s="70"/>
      <c r="E160" s="68"/>
      <c r="F160" s="63"/>
      <c r="G160" s="63"/>
      <c r="H160" s="63"/>
      <c r="I160" s="70"/>
      <c r="J160" s="55"/>
      <c r="K160" s="75"/>
      <c r="L160" s="75"/>
      <c r="M160" s="75"/>
      <c r="N160" s="75"/>
      <c r="O160" s="56"/>
      <c r="P160" s="57"/>
      <c r="Q160" s="63"/>
      <c r="R160" s="70"/>
      <c r="S160" s="58"/>
      <c r="T160" s="70"/>
      <c r="U160" s="70"/>
      <c r="V160" s="70"/>
      <c r="W160" s="70"/>
      <c r="X160" s="56"/>
      <c r="Y160" s="57"/>
      <c r="Z160" s="57"/>
      <c r="AA160" s="56"/>
      <c r="AB160" s="57"/>
    </row>
    <row r="161" spans="1:28" ht="16" thickBot="1" x14ac:dyDescent="0.4">
      <c r="A161" s="74" t="str">
        <f>IF(ISBLANK(Registration_Tbl3[[#This Row],[Facility_Unit_Name]]),"",'EPE Information'!$C$9)</f>
        <v/>
      </c>
      <c r="B161" s="51"/>
      <c r="C161" s="63"/>
      <c r="D161" s="70"/>
      <c r="E161" s="68"/>
      <c r="F161" s="63"/>
      <c r="G161" s="63"/>
      <c r="H161" s="63"/>
      <c r="I161" s="70"/>
      <c r="J161" s="55"/>
      <c r="K161" s="75"/>
      <c r="L161" s="75"/>
      <c r="M161" s="75"/>
      <c r="N161" s="75"/>
      <c r="O161" s="56"/>
      <c r="P161" s="57"/>
      <c r="Q161" s="63"/>
      <c r="R161" s="70"/>
      <c r="S161" s="58"/>
      <c r="T161" s="70"/>
      <c r="U161" s="70"/>
      <c r="V161" s="70"/>
      <c r="W161" s="70"/>
      <c r="X161" s="56"/>
      <c r="Y161" s="57"/>
      <c r="Z161" s="57"/>
      <c r="AA161" s="56"/>
      <c r="AB161" s="57"/>
    </row>
    <row r="162" spans="1:28" ht="16" thickBot="1" x14ac:dyDescent="0.4">
      <c r="A162" s="74" t="str">
        <f>IF(ISBLANK(Registration_Tbl3[[#This Row],[Facility_Unit_Name]]),"",'EPE Information'!$C$9)</f>
        <v/>
      </c>
      <c r="B162" s="51"/>
      <c r="C162" s="63"/>
      <c r="D162" s="70"/>
      <c r="E162" s="68"/>
      <c r="F162" s="63"/>
      <c r="G162" s="63"/>
      <c r="H162" s="63"/>
      <c r="I162" s="70"/>
      <c r="J162" s="55"/>
      <c r="K162" s="75"/>
      <c r="L162" s="75"/>
      <c r="M162" s="75"/>
      <c r="N162" s="75"/>
      <c r="O162" s="56"/>
      <c r="P162" s="57"/>
      <c r="Q162" s="63"/>
      <c r="R162" s="70"/>
      <c r="S162" s="58"/>
      <c r="T162" s="70"/>
      <c r="U162" s="70"/>
      <c r="V162" s="70"/>
      <c r="W162" s="70"/>
      <c r="X162" s="56"/>
      <c r="Y162" s="57"/>
      <c r="Z162" s="57"/>
      <c r="AA162" s="56"/>
      <c r="AB162" s="57"/>
    </row>
    <row r="163" spans="1:28" ht="16" thickBot="1" x14ac:dyDescent="0.4">
      <c r="A163" s="74" t="str">
        <f>IF(ISBLANK(Registration_Tbl3[[#This Row],[Facility_Unit_Name]]),"",'EPE Information'!$C$9)</f>
        <v/>
      </c>
      <c r="B163" s="51"/>
      <c r="C163" s="63"/>
      <c r="D163" s="70"/>
      <c r="E163" s="68"/>
      <c r="F163" s="63"/>
      <c r="G163" s="63"/>
      <c r="H163" s="63"/>
      <c r="I163" s="70"/>
      <c r="J163" s="55"/>
      <c r="K163" s="75"/>
      <c r="L163" s="75"/>
      <c r="M163" s="75"/>
      <c r="N163" s="75"/>
      <c r="O163" s="56"/>
      <c r="P163" s="57"/>
      <c r="Q163" s="63"/>
      <c r="R163" s="70"/>
      <c r="S163" s="58"/>
      <c r="T163" s="70"/>
      <c r="U163" s="70"/>
      <c r="V163" s="70"/>
      <c r="W163" s="70"/>
      <c r="X163" s="56"/>
      <c r="Y163" s="57"/>
      <c r="Z163" s="57"/>
      <c r="AA163" s="56"/>
      <c r="AB163" s="57"/>
    </row>
    <row r="164" spans="1:28" ht="16" thickBot="1" x14ac:dyDescent="0.4">
      <c r="A164" s="74" t="str">
        <f>IF(ISBLANK(Registration_Tbl3[[#This Row],[Facility_Unit_Name]]),"",'EPE Information'!$C$9)</f>
        <v/>
      </c>
      <c r="B164" s="51"/>
      <c r="C164" s="63"/>
      <c r="D164" s="70"/>
      <c r="E164" s="68"/>
      <c r="F164" s="63"/>
      <c r="G164" s="63"/>
      <c r="H164" s="63"/>
      <c r="I164" s="70"/>
      <c r="J164" s="55"/>
      <c r="K164" s="75"/>
      <c r="L164" s="75"/>
      <c r="M164" s="75"/>
      <c r="N164" s="75"/>
      <c r="O164" s="56"/>
      <c r="P164" s="57"/>
      <c r="Q164" s="63"/>
      <c r="R164" s="70"/>
      <c r="S164" s="58"/>
      <c r="T164" s="70"/>
      <c r="U164" s="70"/>
      <c r="V164" s="70"/>
      <c r="W164" s="70"/>
      <c r="X164" s="56"/>
      <c r="Y164" s="57"/>
      <c r="Z164" s="57"/>
      <c r="AA164" s="56"/>
      <c r="AB164" s="57"/>
    </row>
    <row r="165" spans="1:28" ht="16" thickBot="1" x14ac:dyDescent="0.4">
      <c r="A165" s="74" t="str">
        <f>IF(ISBLANK(Registration_Tbl3[[#This Row],[Facility_Unit_Name]]),"",'EPE Information'!$C$9)</f>
        <v/>
      </c>
      <c r="B165" s="51"/>
      <c r="C165" s="63"/>
      <c r="D165" s="70"/>
      <c r="E165" s="68"/>
      <c r="F165" s="63"/>
      <c r="G165" s="63"/>
      <c r="H165" s="63"/>
      <c r="I165" s="70"/>
      <c r="J165" s="55"/>
      <c r="K165" s="75"/>
      <c r="L165" s="75"/>
      <c r="M165" s="75"/>
      <c r="N165" s="75"/>
      <c r="O165" s="56"/>
      <c r="P165" s="57"/>
      <c r="Q165" s="63"/>
      <c r="R165" s="70"/>
      <c r="S165" s="58"/>
      <c r="T165" s="70"/>
      <c r="U165" s="70"/>
      <c r="V165" s="70"/>
      <c r="W165" s="70"/>
      <c r="X165" s="56"/>
      <c r="Y165" s="57"/>
      <c r="Z165" s="57"/>
      <c r="AA165" s="56"/>
      <c r="AB165" s="57"/>
    </row>
    <row r="166" spans="1:28" ht="16" thickBot="1" x14ac:dyDescent="0.4">
      <c r="A166" s="74" t="str">
        <f>IF(ISBLANK(Registration_Tbl3[[#This Row],[Facility_Unit_Name]]),"",'EPE Information'!$C$9)</f>
        <v/>
      </c>
      <c r="B166" s="51"/>
      <c r="C166" s="63"/>
      <c r="D166" s="70"/>
      <c r="E166" s="68"/>
      <c r="F166" s="63"/>
      <c r="G166" s="63"/>
      <c r="H166" s="63"/>
      <c r="I166" s="70"/>
      <c r="J166" s="55"/>
      <c r="K166" s="75"/>
      <c r="L166" s="75"/>
      <c r="M166" s="75"/>
      <c r="N166" s="75"/>
      <c r="O166" s="56"/>
      <c r="P166" s="57"/>
      <c r="Q166" s="63"/>
      <c r="R166" s="70"/>
      <c r="S166" s="58"/>
      <c r="T166" s="70"/>
      <c r="U166" s="70"/>
      <c r="V166" s="70"/>
      <c r="W166" s="70"/>
      <c r="X166" s="56"/>
      <c r="Y166" s="57"/>
      <c r="Z166" s="57"/>
      <c r="AA166" s="56"/>
      <c r="AB166" s="57"/>
    </row>
    <row r="167" spans="1:28" ht="16" thickBot="1" x14ac:dyDescent="0.4">
      <c r="A167" s="74" t="str">
        <f>IF(ISBLANK(Registration_Tbl3[[#This Row],[Facility_Unit_Name]]),"",'EPE Information'!$C$9)</f>
        <v/>
      </c>
      <c r="B167" s="51"/>
      <c r="C167" s="63"/>
      <c r="D167" s="70"/>
      <c r="E167" s="68"/>
      <c r="F167" s="63"/>
      <c r="G167" s="63"/>
      <c r="H167" s="63"/>
      <c r="I167" s="70"/>
      <c r="J167" s="55"/>
      <c r="K167" s="75"/>
      <c r="L167" s="75"/>
      <c r="M167" s="75"/>
      <c r="N167" s="75"/>
      <c r="O167" s="56"/>
      <c r="P167" s="57"/>
      <c r="Q167" s="63"/>
      <c r="R167" s="70"/>
      <c r="S167" s="58"/>
      <c r="T167" s="70"/>
      <c r="U167" s="70"/>
      <c r="V167" s="70"/>
      <c r="W167" s="70"/>
      <c r="X167" s="56"/>
      <c r="Y167" s="57"/>
      <c r="Z167" s="57"/>
      <c r="AA167" s="56"/>
      <c r="AB167" s="57"/>
    </row>
    <row r="168" spans="1:28" ht="16" thickBot="1" x14ac:dyDescent="0.4">
      <c r="A168" s="74" t="str">
        <f>IF(ISBLANK(Registration_Tbl3[[#This Row],[Facility_Unit_Name]]),"",'EPE Information'!$C$9)</f>
        <v/>
      </c>
      <c r="B168" s="51"/>
      <c r="C168" s="63"/>
      <c r="D168" s="70"/>
      <c r="E168" s="68"/>
      <c r="F168" s="63"/>
      <c r="G168" s="63"/>
      <c r="H168" s="63"/>
      <c r="I168" s="70"/>
      <c r="J168" s="55"/>
      <c r="K168" s="75"/>
      <c r="L168" s="75"/>
      <c r="M168" s="75"/>
      <c r="N168" s="75"/>
      <c r="O168" s="56"/>
      <c r="P168" s="57"/>
      <c r="Q168" s="63"/>
      <c r="R168" s="70"/>
      <c r="S168" s="58"/>
      <c r="T168" s="70"/>
      <c r="U168" s="70"/>
      <c r="V168" s="70"/>
      <c r="W168" s="70"/>
      <c r="X168" s="56"/>
      <c r="Y168" s="57"/>
      <c r="Z168" s="57"/>
      <c r="AA168" s="56"/>
      <c r="AB168" s="57"/>
    </row>
    <row r="169" spans="1:28" ht="16" thickBot="1" x14ac:dyDescent="0.4">
      <c r="A169" s="74" t="str">
        <f>IF(ISBLANK(Registration_Tbl3[[#This Row],[Facility_Unit_Name]]),"",'EPE Information'!$C$9)</f>
        <v/>
      </c>
      <c r="B169" s="51"/>
      <c r="C169" s="63"/>
      <c r="D169" s="70"/>
      <c r="E169" s="68"/>
      <c r="F169" s="63"/>
      <c r="G169" s="63"/>
      <c r="H169" s="63"/>
      <c r="I169" s="70"/>
      <c r="J169" s="55"/>
      <c r="K169" s="75"/>
      <c r="L169" s="75"/>
      <c r="M169" s="75"/>
      <c r="N169" s="75"/>
      <c r="O169" s="56"/>
      <c r="P169" s="57"/>
      <c r="Q169" s="63"/>
      <c r="R169" s="70"/>
      <c r="S169" s="58"/>
      <c r="T169" s="70"/>
      <c r="U169" s="70"/>
      <c r="V169" s="70"/>
      <c r="W169" s="70"/>
      <c r="X169" s="56"/>
      <c r="Y169" s="57"/>
      <c r="Z169" s="57"/>
      <c r="AA169" s="56"/>
      <c r="AB169" s="57"/>
    </row>
    <row r="170" spans="1:28" ht="16" thickBot="1" x14ac:dyDescent="0.4">
      <c r="A170" s="74" t="str">
        <f>IF(ISBLANK(Registration_Tbl3[[#This Row],[Facility_Unit_Name]]),"",'EPE Information'!$C$9)</f>
        <v/>
      </c>
      <c r="B170" s="51"/>
      <c r="C170" s="63"/>
      <c r="D170" s="70"/>
      <c r="E170" s="68"/>
      <c r="F170" s="63"/>
      <c r="G170" s="63"/>
      <c r="H170" s="63"/>
      <c r="I170" s="70"/>
      <c r="J170" s="55"/>
      <c r="K170" s="75"/>
      <c r="L170" s="75"/>
      <c r="M170" s="75"/>
      <c r="N170" s="75"/>
      <c r="O170" s="56"/>
      <c r="P170" s="57"/>
      <c r="Q170" s="63"/>
      <c r="R170" s="70"/>
      <c r="S170" s="58"/>
      <c r="T170" s="70"/>
      <c r="U170" s="70"/>
      <c r="V170" s="70"/>
      <c r="W170" s="70"/>
      <c r="X170" s="56"/>
      <c r="Y170" s="57"/>
      <c r="Z170" s="57"/>
      <c r="AA170" s="56"/>
      <c r="AB170" s="57"/>
    </row>
    <row r="171" spans="1:28" ht="16" thickBot="1" x14ac:dyDescent="0.4">
      <c r="A171" s="74" t="str">
        <f>IF(ISBLANK(Registration_Tbl3[[#This Row],[Facility_Unit_Name]]),"",'EPE Information'!$C$9)</f>
        <v/>
      </c>
      <c r="B171" s="51"/>
      <c r="C171" s="63"/>
      <c r="D171" s="70"/>
      <c r="E171" s="68"/>
      <c r="F171" s="63"/>
      <c r="G171" s="63"/>
      <c r="H171" s="63"/>
      <c r="I171" s="70"/>
      <c r="J171" s="55"/>
      <c r="K171" s="75"/>
      <c r="L171" s="75"/>
      <c r="M171" s="75"/>
      <c r="N171" s="75"/>
      <c r="O171" s="56"/>
      <c r="P171" s="57"/>
      <c r="Q171" s="63"/>
      <c r="R171" s="70"/>
      <c r="S171" s="58"/>
      <c r="T171" s="70"/>
      <c r="U171" s="70"/>
      <c r="V171" s="70"/>
      <c r="W171" s="70"/>
      <c r="X171" s="56"/>
      <c r="Y171" s="57"/>
      <c r="Z171" s="57"/>
      <c r="AA171" s="56"/>
      <c r="AB171" s="57"/>
    </row>
    <row r="172" spans="1:28" ht="16" thickBot="1" x14ac:dyDescent="0.4">
      <c r="A172" s="74" t="str">
        <f>IF(ISBLANK(Registration_Tbl3[[#This Row],[Facility_Unit_Name]]),"",'EPE Information'!$C$9)</f>
        <v/>
      </c>
      <c r="B172" s="51"/>
      <c r="C172" s="63"/>
      <c r="D172" s="70"/>
      <c r="E172" s="68"/>
      <c r="F172" s="63"/>
      <c r="G172" s="63"/>
      <c r="H172" s="63"/>
      <c r="I172" s="70"/>
      <c r="J172" s="55"/>
      <c r="K172" s="75"/>
      <c r="L172" s="75"/>
      <c r="M172" s="75"/>
      <c r="N172" s="75"/>
      <c r="O172" s="56"/>
      <c r="P172" s="57"/>
      <c r="Q172" s="63"/>
      <c r="R172" s="70"/>
      <c r="S172" s="58"/>
      <c r="T172" s="70"/>
      <c r="U172" s="70"/>
      <c r="V172" s="70"/>
      <c r="W172" s="70"/>
      <c r="X172" s="56"/>
      <c r="Y172" s="57"/>
      <c r="Z172" s="57"/>
      <c r="AA172" s="56"/>
      <c r="AB172" s="57"/>
    </row>
    <row r="173" spans="1:28" ht="16" thickBot="1" x14ac:dyDescent="0.4">
      <c r="A173" s="74" t="str">
        <f>IF(ISBLANK(Registration_Tbl3[[#This Row],[Facility_Unit_Name]]),"",'EPE Information'!$C$9)</f>
        <v/>
      </c>
      <c r="B173" s="51"/>
      <c r="C173" s="63"/>
      <c r="D173" s="70"/>
      <c r="E173" s="68"/>
      <c r="F173" s="63"/>
      <c r="G173" s="63"/>
      <c r="H173" s="63"/>
      <c r="I173" s="70"/>
      <c r="J173" s="55"/>
      <c r="K173" s="75"/>
      <c r="L173" s="75"/>
      <c r="M173" s="75"/>
      <c r="N173" s="75"/>
      <c r="O173" s="56"/>
      <c r="P173" s="57"/>
      <c r="Q173" s="63"/>
      <c r="R173" s="70"/>
      <c r="S173" s="58"/>
      <c r="T173" s="70"/>
      <c r="U173" s="70"/>
      <c r="V173" s="70"/>
      <c r="W173" s="70"/>
      <c r="X173" s="56"/>
      <c r="Y173" s="57"/>
      <c r="Z173" s="57"/>
      <c r="AA173" s="56"/>
      <c r="AB173" s="57"/>
    </row>
    <row r="174" spans="1:28" ht="16" thickBot="1" x14ac:dyDescent="0.4">
      <c r="A174" s="74" t="str">
        <f>IF(ISBLANK(Registration_Tbl3[[#This Row],[Facility_Unit_Name]]),"",'EPE Information'!$C$9)</f>
        <v/>
      </c>
      <c r="B174" s="51"/>
      <c r="C174" s="63"/>
      <c r="D174" s="70"/>
      <c r="E174" s="68"/>
      <c r="F174" s="63"/>
      <c r="G174" s="63"/>
      <c r="H174" s="63"/>
      <c r="I174" s="70"/>
      <c r="J174" s="55"/>
      <c r="K174" s="75"/>
      <c r="L174" s="75"/>
      <c r="M174" s="75"/>
      <c r="N174" s="75"/>
      <c r="O174" s="56"/>
      <c r="P174" s="57"/>
      <c r="Q174" s="63"/>
      <c r="R174" s="70"/>
      <c r="S174" s="58"/>
      <c r="T174" s="70"/>
      <c r="U174" s="70"/>
      <c r="V174" s="70"/>
      <c r="W174" s="70"/>
      <c r="X174" s="56"/>
      <c r="Y174" s="57"/>
      <c r="Z174" s="57"/>
      <c r="AA174" s="56"/>
      <c r="AB174" s="57"/>
    </row>
    <row r="175" spans="1:28" ht="16" thickBot="1" x14ac:dyDescent="0.4">
      <c r="A175" s="74" t="str">
        <f>IF(ISBLANK(Registration_Tbl3[[#This Row],[Facility_Unit_Name]]),"",'EPE Information'!$C$9)</f>
        <v/>
      </c>
      <c r="B175" s="51"/>
      <c r="C175" s="63"/>
      <c r="D175" s="70"/>
      <c r="E175" s="68"/>
      <c r="F175" s="63"/>
      <c r="G175" s="63"/>
      <c r="H175" s="63"/>
      <c r="I175" s="70"/>
      <c r="J175" s="55"/>
      <c r="K175" s="75"/>
      <c r="L175" s="75"/>
      <c r="M175" s="75"/>
      <c r="N175" s="75"/>
      <c r="O175" s="56"/>
      <c r="P175" s="57"/>
      <c r="Q175" s="63"/>
      <c r="R175" s="70"/>
      <c r="S175" s="58"/>
      <c r="T175" s="70"/>
      <c r="U175" s="70"/>
      <c r="V175" s="70"/>
      <c r="W175" s="70"/>
      <c r="X175" s="56"/>
      <c r="Y175" s="57"/>
      <c r="Z175" s="57"/>
      <c r="AA175" s="56"/>
      <c r="AB175" s="57"/>
    </row>
    <row r="176" spans="1:28" ht="16" thickBot="1" x14ac:dyDescent="0.4">
      <c r="A176" s="74" t="str">
        <f>IF(ISBLANK(Registration_Tbl3[[#This Row],[Facility_Unit_Name]]),"",'EPE Information'!$C$9)</f>
        <v/>
      </c>
      <c r="B176" s="51"/>
      <c r="C176" s="63"/>
      <c r="D176" s="70"/>
      <c r="E176" s="68"/>
      <c r="F176" s="63"/>
      <c r="G176" s="63"/>
      <c r="H176" s="63"/>
      <c r="I176" s="70"/>
      <c r="J176" s="55"/>
      <c r="K176" s="75"/>
      <c r="L176" s="75"/>
      <c r="M176" s="75"/>
      <c r="N176" s="75"/>
      <c r="O176" s="56"/>
      <c r="P176" s="57"/>
      <c r="Q176" s="63"/>
      <c r="R176" s="70"/>
      <c r="S176" s="58"/>
      <c r="T176" s="70"/>
      <c r="U176" s="70"/>
      <c r="V176" s="70"/>
      <c r="W176" s="70"/>
      <c r="X176" s="56"/>
      <c r="Y176" s="57"/>
      <c r="Z176" s="57"/>
      <c r="AA176" s="56"/>
      <c r="AB176" s="57"/>
    </row>
    <row r="177" spans="1:28" ht="16" thickBot="1" x14ac:dyDescent="0.4">
      <c r="A177" s="74" t="str">
        <f>IF(ISBLANK(Registration_Tbl3[[#This Row],[Facility_Unit_Name]]),"",'EPE Information'!$C$9)</f>
        <v/>
      </c>
      <c r="B177" s="51"/>
      <c r="C177" s="63"/>
      <c r="D177" s="70"/>
      <c r="E177" s="68"/>
      <c r="F177" s="63"/>
      <c r="G177" s="63"/>
      <c r="H177" s="63"/>
      <c r="I177" s="70"/>
      <c r="J177" s="55"/>
      <c r="K177" s="75"/>
      <c r="L177" s="75"/>
      <c r="M177" s="75"/>
      <c r="N177" s="75"/>
      <c r="O177" s="56"/>
      <c r="P177" s="57"/>
      <c r="Q177" s="63"/>
      <c r="R177" s="70"/>
      <c r="S177" s="58"/>
      <c r="T177" s="70"/>
      <c r="U177" s="70"/>
      <c r="V177" s="70"/>
      <c r="W177" s="70"/>
      <c r="X177" s="56"/>
      <c r="Y177" s="57"/>
      <c r="Z177" s="57"/>
      <c r="AA177" s="56"/>
      <c r="AB177" s="57"/>
    </row>
    <row r="178" spans="1:28" ht="16" thickBot="1" x14ac:dyDescent="0.4">
      <c r="A178" s="74" t="str">
        <f>IF(ISBLANK(Registration_Tbl3[[#This Row],[Facility_Unit_Name]]),"",'EPE Information'!$C$9)</f>
        <v/>
      </c>
      <c r="B178" s="51"/>
      <c r="C178" s="63"/>
      <c r="D178" s="70"/>
      <c r="E178" s="68"/>
      <c r="F178" s="63"/>
      <c r="G178" s="63"/>
      <c r="H178" s="63"/>
      <c r="I178" s="70"/>
      <c r="J178" s="55"/>
      <c r="K178" s="75"/>
      <c r="L178" s="75"/>
      <c r="M178" s="75"/>
      <c r="N178" s="75"/>
      <c r="O178" s="56"/>
      <c r="P178" s="57"/>
      <c r="Q178" s="63"/>
      <c r="R178" s="70"/>
      <c r="S178" s="58"/>
      <c r="T178" s="70"/>
      <c r="U178" s="70"/>
      <c r="V178" s="70"/>
      <c r="W178" s="70"/>
      <c r="X178" s="56"/>
      <c r="Y178" s="57"/>
      <c r="Z178" s="57"/>
      <c r="AA178" s="56"/>
      <c r="AB178" s="57"/>
    </row>
    <row r="179" spans="1:28" ht="16" thickBot="1" x14ac:dyDescent="0.4">
      <c r="A179" s="74" t="str">
        <f>IF(ISBLANK(Registration_Tbl3[[#This Row],[Facility_Unit_Name]]),"",'EPE Information'!$C$9)</f>
        <v/>
      </c>
      <c r="B179" s="51"/>
      <c r="C179" s="63"/>
      <c r="D179" s="70"/>
      <c r="E179" s="68"/>
      <c r="F179" s="63"/>
      <c r="G179" s="63"/>
      <c r="H179" s="63"/>
      <c r="I179" s="70"/>
      <c r="J179" s="55"/>
      <c r="K179" s="75"/>
      <c r="L179" s="75"/>
      <c r="M179" s="75"/>
      <c r="N179" s="75"/>
      <c r="O179" s="56"/>
      <c r="P179" s="57"/>
      <c r="Q179" s="63"/>
      <c r="R179" s="70"/>
      <c r="S179" s="58"/>
      <c r="T179" s="70"/>
      <c r="U179" s="70"/>
      <c r="V179" s="70"/>
      <c r="W179" s="70"/>
      <c r="X179" s="56"/>
      <c r="Y179" s="57"/>
      <c r="Z179" s="57"/>
      <c r="AA179" s="56"/>
      <c r="AB179" s="57"/>
    </row>
    <row r="180" spans="1:28" ht="16" thickBot="1" x14ac:dyDescent="0.4">
      <c r="A180" s="74" t="str">
        <f>IF(ISBLANK(Registration_Tbl3[[#This Row],[Facility_Unit_Name]]),"",'EPE Information'!$C$9)</f>
        <v/>
      </c>
      <c r="B180" s="51"/>
      <c r="C180" s="63"/>
      <c r="D180" s="70"/>
      <c r="E180" s="68"/>
      <c r="F180" s="63"/>
      <c r="G180" s="63"/>
      <c r="H180" s="63"/>
      <c r="I180" s="70"/>
      <c r="J180" s="55"/>
      <c r="K180" s="75"/>
      <c r="L180" s="75"/>
      <c r="M180" s="75"/>
      <c r="N180" s="75"/>
      <c r="O180" s="56"/>
      <c r="P180" s="57"/>
      <c r="Q180" s="63"/>
      <c r="R180" s="70"/>
      <c r="S180" s="58"/>
      <c r="T180" s="70"/>
      <c r="U180" s="70"/>
      <c r="V180" s="70"/>
      <c r="W180" s="70"/>
      <c r="X180" s="56"/>
      <c r="Y180" s="57"/>
      <c r="Z180" s="57"/>
      <c r="AA180" s="56"/>
      <c r="AB180" s="57"/>
    </row>
    <row r="181" spans="1:28" ht="16" thickBot="1" x14ac:dyDescent="0.4">
      <c r="A181" s="74" t="str">
        <f>IF(ISBLANK(Registration_Tbl3[[#This Row],[Facility_Unit_Name]]),"",'EPE Information'!$C$9)</f>
        <v/>
      </c>
      <c r="B181" s="51"/>
      <c r="C181" s="63"/>
      <c r="D181" s="70"/>
      <c r="E181" s="68"/>
      <c r="F181" s="63"/>
      <c r="G181" s="63"/>
      <c r="H181" s="63"/>
      <c r="I181" s="70"/>
      <c r="J181" s="55"/>
      <c r="K181" s="75"/>
      <c r="L181" s="75"/>
      <c r="M181" s="75"/>
      <c r="N181" s="75"/>
      <c r="O181" s="56"/>
      <c r="P181" s="57"/>
      <c r="Q181" s="63"/>
      <c r="R181" s="70"/>
      <c r="S181" s="58"/>
      <c r="T181" s="70"/>
      <c r="U181" s="70"/>
      <c r="V181" s="70"/>
      <c r="W181" s="70"/>
      <c r="X181" s="56"/>
      <c r="Y181" s="57"/>
      <c r="Z181" s="57"/>
      <c r="AA181" s="56"/>
      <c r="AB181" s="57"/>
    </row>
    <row r="182" spans="1:28" ht="16" thickBot="1" x14ac:dyDescent="0.4">
      <c r="A182" s="74" t="str">
        <f>IF(ISBLANK(Registration_Tbl3[[#This Row],[Facility_Unit_Name]]),"",'EPE Information'!$C$9)</f>
        <v/>
      </c>
      <c r="B182" s="51"/>
      <c r="C182" s="63"/>
      <c r="D182" s="70"/>
      <c r="E182" s="68"/>
      <c r="F182" s="63"/>
      <c r="G182" s="63"/>
      <c r="H182" s="63"/>
      <c r="I182" s="70"/>
      <c r="J182" s="55"/>
      <c r="K182" s="75"/>
      <c r="L182" s="75"/>
      <c r="M182" s="75"/>
      <c r="N182" s="75"/>
      <c r="O182" s="56"/>
      <c r="P182" s="57"/>
      <c r="Q182" s="63"/>
      <c r="R182" s="70"/>
      <c r="S182" s="58"/>
      <c r="T182" s="70"/>
      <c r="U182" s="70"/>
      <c r="V182" s="70"/>
      <c r="W182" s="70"/>
      <c r="X182" s="56"/>
      <c r="Y182" s="57"/>
      <c r="Z182" s="57"/>
      <c r="AA182" s="56"/>
      <c r="AB182" s="57"/>
    </row>
    <row r="183" spans="1:28" ht="16" thickBot="1" x14ac:dyDescent="0.4">
      <c r="A183" s="74" t="str">
        <f>IF(ISBLANK(Registration_Tbl3[[#This Row],[Facility_Unit_Name]]),"",'EPE Information'!$C$9)</f>
        <v/>
      </c>
      <c r="B183" s="51"/>
      <c r="C183" s="63"/>
      <c r="D183" s="70"/>
      <c r="E183" s="68"/>
      <c r="F183" s="63"/>
      <c r="G183" s="63"/>
      <c r="H183" s="63"/>
      <c r="I183" s="70"/>
      <c r="J183" s="55"/>
      <c r="K183" s="75"/>
      <c r="L183" s="75"/>
      <c r="M183" s="75"/>
      <c r="N183" s="75"/>
      <c r="O183" s="56"/>
      <c r="P183" s="57"/>
      <c r="Q183" s="63"/>
      <c r="R183" s="70"/>
      <c r="S183" s="58"/>
      <c r="T183" s="70"/>
      <c r="U183" s="70"/>
      <c r="V183" s="70"/>
      <c r="W183" s="70"/>
      <c r="X183" s="56"/>
      <c r="Y183" s="57"/>
      <c r="Z183" s="57"/>
      <c r="AA183" s="56"/>
      <c r="AB183" s="57"/>
    </row>
    <row r="184" spans="1:28" ht="16" thickBot="1" x14ac:dyDescent="0.4">
      <c r="A184" s="74" t="str">
        <f>IF(ISBLANK(Registration_Tbl3[[#This Row],[Facility_Unit_Name]]),"",'EPE Information'!$C$9)</f>
        <v/>
      </c>
      <c r="B184" s="51"/>
      <c r="C184" s="63"/>
      <c r="D184" s="70"/>
      <c r="E184" s="68"/>
      <c r="F184" s="63"/>
      <c r="G184" s="63"/>
      <c r="H184" s="63"/>
      <c r="I184" s="70"/>
      <c r="J184" s="55"/>
      <c r="K184" s="75"/>
      <c r="L184" s="75"/>
      <c r="M184" s="75"/>
      <c r="N184" s="75"/>
      <c r="O184" s="56"/>
      <c r="P184" s="57"/>
      <c r="Q184" s="63"/>
      <c r="R184" s="70"/>
      <c r="S184" s="58"/>
      <c r="T184" s="70"/>
      <c r="U184" s="70"/>
      <c r="V184" s="70"/>
      <c r="W184" s="70"/>
      <c r="X184" s="56"/>
      <c r="Y184" s="57"/>
      <c r="Z184" s="57"/>
      <c r="AA184" s="56"/>
      <c r="AB184" s="57"/>
    </row>
    <row r="185" spans="1:28" ht="16" thickBot="1" x14ac:dyDescent="0.4">
      <c r="A185" s="74" t="str">
        <f>IF(ISBLANK(Registration_Tbl3[[#This Row],[Facility_Unit_Name]]),"",'EPE Information'!$C$9)</f>
        <v/>
      </c>
      <c r="B185" s="51"/>
      <c r="C185" s="63"/>
      <c r="D185" s="70"/>
      <c r="E185" s="68"/>
      <c r="F185" s="63"/>
      <c r="G185" s="63"/>
      <c r="H185" s="63"/>
      <c r="I185" s="70"/>
      <c r="J185" s="55"/>
      <c r="K185" s="75"/>
      <c r="L185" s="75"/>
      <c r="M185" s="75"/>
      <c r="N185" s="75"/>
      <c r="O185" s="56"/>
      <c r="P185" s="57"/>
      <c r="Q185" s="63"/>
      <c r="R185" s="70"/>
      <c r="S185" s="58"/>
      <c r="T185" s="70"/>
      <c r="U185" s="70"/>
      <c r="V185" s="70"/>
      <c r="W185" s="70"/>
      <c r="X185" s="56"/>
      <c r="Y185" s="57"/>
      <c r="Z185" s="57"/>
      <c r="AA185" s="56"/>
      <c r="AB185" s="57"/>
    </row>
    <row r="186" spans="1:28" ht="16" thickBot="1" x14ac:dyDescent="0.4">
      <c r="A186" s="74" t="str">
        <f>IF(ISBLANK(Registration_Tbl3[[#This Row],[Facility_Unit_Name]]),"",'EPE Information'!$C$9)</f>
        <v/>
      </c>
      <c r="B186" s="51"/>
      <c r="C186" s="63"/>
      <c r="D186" s="70"/>
      <c r="E186" s="68"/>
      <c r="F186" s="63"/>
      <c r="G186" s="63"/>
      <c r="H186" s="63"/>
      <c r="I186" s="70"/>
      <c r="J186" s="55"/>
      <c r="K186" s="75"/>
      <c r="L186" s="75"/>
      <c r="M186" s="75"/>
      <c r="N186" s="75"/>
      <c r="O186" s="56"/>
      <c r="P186" s="57"/>
      <c r="Q186" s="63"/>
      <c r="R186" s="70"/>
      <c r="S186" s="58"/>
      <c r="T186" s="70"/>
      <c r="U186" s="70"/>
      <c r="V186" s="70"/>
      <c r="W186" s="70"/>
      <c r="X186" s="56"/>
      <c r="Y186" s="57"/>
      <c r="Z186" s="57"/>
      <c r="AA186" s="56"/>
      <c r="AB186" s="57"/>
    </row>
    <row r="187" spans="1:28" ht="16" thickBot="1" x14ac:dyDescent="0.4">
      <c r="A187" s="74" t="str">
        <f>IF(ISBLANK(Registration_Tbl3[[#This Row],[Facility_Unit_Name]]),"",'EPE Information'!$C$9)</f>
        <v/>
      </c>
      <c r="B187" s="51"/>
      <c r="C187" s="63"/>
      <c r="D187" s="70"/>
      <c r="E187" s="68"/>
      <c r="F187" s="63"/>
      <c r="G187" s="63"/>
      <c r="H187" s="63"/>
      <c r="I187" s="70"/>
      <c r="J187" s="55"/>
      <c r="K187" s="75"/>
      <c r="L187" s="75"/>
      <c r="M187" s="75"/>
      <c r="N187" s="75"/>
      <c r="O187" s="56"/>
      <c r="P187" s="57"/>
      <c r="Q187" s="63"/>
      <c r="R187" s="70"/>
      <c r="S187" s="58"/>
      <c r="T187" s="70"/>
      <c r="U187" s="70"/>
      <c r="V187" s="70"/>
      <c r="W187" s="70"/>
      <c r="X187" s="56"/>
      <c r="Y187" s="57"/>
      <c r="Z187" s="57"/>
      <c r="AA187" s="56"/>
      <c r="AB187" s="57"/>
    </row>
    <row r="188" spans="1:28" ht="16" thickBot="1" x14ac:dyDescent="0.4">
      <c r="A188" s="74" t="str">
        <f>IF(ISBLANK(Registration_Tbl3[[#This Row],[Facility_Unit_Name]]),"",'EPE Information'!$C$9)</f>
        <v/>
      </c>
      <c r="B188" s="51"/>
      <c r="C188" s="63"/>
      <c r="D188" s="70"/>
      <c r="E188" s="68"/>
      <c r="F188" s="63"/>
      <c r="G188" s="63"/>
      <c r="H188" s="63"/>
      <c r="I188" s="70"/>
      <c r="J188" s="55"/>
      <c r="K188" s="75"/>
      <c r="L188" s="75"/>
      <c r="M188" s="75"/>
      <c r="N188" s="75"/>
      <c r="O188" s="56"/>
      <c r="P188" s="57"/>
      <c r="Q188" s="63"/>
      <c r="R188" s="70"/>
      <c r="S188" s="58"/>
      <c r="T188" s="70"/>
      <c r="U188" s="70"/>
      <c r="V188" s="70"/>
      <c r="W188" s="70"/>
      <c r="X188" s="56"/>
      <c r="Y188" s="57"/>
      <c r="Z188" s="57"/>
      <c r="AA188" s="56"/>
      <c r="AB188" s="57"/>
    </row>
    <row r="189" spans="1:28" ht="16" thickBot="1" x14ac:dyDescent="0.4">
      <c r="A189" s="74" t="str">
        <f>IF(ISBLANK(Registration_Tbl3[[#This Row],[Facility_Unit_Name]]),"",'EPE Information'!$C$9)</f>
        <v/>
      </c>
      <c r="B189" s="51"/>
      <c r="C189" s="63"/>
      <c r="D189" s="70"/>
      <c r="E189" s="68"/>
      <c r="F189" s="63"/>
      <c r="G189" s="63"/>
      <c r="H189" s="63"/>
      <c r="I189" s="70"/>
      <c r="J189" s="55"/>
      <c r="K189" s="75"/>
      <c r="L189" s="75"/>
      <c r="M189" s="75"/>
      <c r="N189" s="75"/>
      <c r="O189" s="56"/>
      <c r="P189" s="57"/>
      <c r="Q189" s="63"/>
      <c r="R189" s="70"/>
      <c r="S189" s="58"/>
      <c r="T189" s="70"/>
      <c r="U189" s="70"/>
      <c r="V189" s="70"/>
      <c r="W189" s="70"/>
      <c r="X189" s="56"/>
      <c r="Y189" s="57"/>
      <c r="Z189" s="57"/>
      <c r="AA189" s="56"/>
      <c r="AB189" s="57"/>
    </row>
    <row r="190" spans="1:28" ht="16" thickBot="1" x14ac:dyDescent="0.4">
      <c r="A190" s="74" t="str">
        <f>IF(ISBLANK(Registration_Tbl3[[#This Row],[Facility_Unit_Name]]),"",'EPE Information'!$C$9)</f>
        <v/>
      </c>
      <c r="B190" s="51"/>
      <c r="C190" s="63"/>
      <c r="D190" s="70"/>
      <c r="E190" s="68"/>
      <c r="F190" s="63"/>
      <c r="G190" s="63"/>
      <c r="H190" s="63"/>
      <c r="I190" s="70"/>
      <c r="J190" s="55"/>
      <c r="K190" s="75"/>
      <c r="L190" s="75"/>
      <c r="M190" s="75"/>
      <c r="N190" s="75"/>
      <c r="O190" s="56"/>
      <c r="P190" s="57"/>
      <c r="Q190" s="63"/>
      <c r="R190" s="70"/>
      <c r="S190" s="58"/>
      <c r="T190" s="70"/>
      <c r="U190" s="70"/>
      <c r="V190" s="70"/>
      <c r="W190" s="70"/>
      <c r="X190" s="56"/>
      <c r="Y190" s="57"/>
      <c r="Z190" s="57"/>
      <c r="AA190" s="56"/>
      <c r="AB190" s="57"/>
    </row>
    <row r="191" spans="1:28" ht="16" thickBot="1" x14ac:dyDescent="0.4">
      <c r="A191" s="74" t="str">
        <f>IF(ISBLANK(Registration_Tbl3[[#This Row],[Facility_Unit_Name]]),"",'EPE Information'!$C$9)</f>
        <v/>
      </c>
      <c r="B191" s="51"/>
      <c r="C191" s="63"/>
      <c r="D191" s="70"/>
      <c r="E191" s="68"/>
      <c r="F191" s="63"/>
      <c r="G191" s="63"/>
      <c r="H191" s="63"/>
      <c r="I191" s="70"/>
      <c r="J191" s="55"/>
      <c r="K191" s="75"/>
      <c r="L191" s="75"/>
      <c r="M191" s="75"/>
      <c r="N191" s="75"/>
      <c r="O191" s="56"/>
      <c r="P191" s="57"/>
      <c r="Q191" s="63"/>
      <c r="R191" s="70"/>
      <c r="S191" s="58"/>
      <c r="T191" s="70"/>
      <c r="U191" s="70"/>
      <c r="V191" s="70"/>
      <c r="W191" s="70"/>
      <c r="X191" s="56"/>
      <c r="Y191" s="57"/>
      <c r="Z191" s="57"/>
      <c r="AA191" s="56"/>
      <c r="AB191" s="57"/>
    </row>
    <row r="192" spans="1:28" ht="16" thickBot="1" x14ac:dyDescent="0.4">
      <c r="A192" s="74" t="str">
        <f>IF(ISBLANK(Registration_Tbl3[[#This Row],[Facility_Unit_Name]]),"",'EPE Information'!$C$9)</f>
        <v/>
      </c>
      <c r="B192" s="51"/>
      <c r="C192" s="63"/>
      <c r="D192" s="70"/>
      <c r="E192" s="68"/>
      <c r="F192" s="63"/>
      <c r="G192" s="63"/>
      <c r="H192" s="63"/>
      <c r="I192" s="70"/>
      <c r="J192" s="55"/>
      <c r="K192" s="75"/>
      <c r="L192" s="75"/>
      <c r="M192" s="75"/>
      <c r="N192" s="75"/>
      <c r="O192" s="56"/>
      <c r="P192" s="57"/>
      <c r="Q192" s="63"/>
      <c r="R192" s="70"/>
      <c r="S192" s="58"/>
      <c r="T192" s="70"/>
      <c r="U192" s="70"/>
      <c r="V192" s="70"/>
      <c r="W192" s="70"/>
      <c r="X192" s="56"/>
      <c r="Y192" s="57"/>
      <c r="Z192" s="57"/>
      <c r="AA192" s="56"/>
      <c r="AB192" s="57"/>
    </row>
    <row r="193" spans="1:28" ht="16" thickBot="1" x14ac:dyDescent="0.4">
      <c r="A193" s="74" t="str">
        <f>IF(ISBLANK(Registration_Tbl3[[#This Row],[Facility_Unit_Name]]),"",'EPE Information'!$C$9)</f>
        <v/>
      </c>
      <c r="B193" s="51"/>
      <c r="C193" s="63"/>
      <c r="D193" s="70"/>
      <c r="E193" s="68"/>
      <c r="F193" s="63"/>
      <c r="G193" s="63"/>
      <c r="H193" s="63"/>
      <c r="I193" s="70"/>
      <c r="J193" s="55"/>
      <c r="K193" s="75"/>
      <c r="L193" s="75"/>
      <c r="M193" s="75"/>
      <c r="N193" s="75"/>
      <c r="O193" s="56"/>
      <c r="P193" s="57"/>
      <c r="Q193" s="63"/>
      <c r="R193" s="70"/>
      <c r="S193" s="58"/>
      <c r="T193" s="70"/>
      <c r="U193" s="70"/>
      <c r="V193" s="70"/>
      <c r="W193" s="70"/>
      <c r="X193" s="56"/>
      <c r="Y193" s="57"/>
      <c r="Z193" s="57"/>
      <c r="AA193" s="56"/>
      <c r="AB193" s="57"/>
    </row>
    <row r="194" spans="1:28" ht="16" thickBot="1" x14ac:dyDescent="0.4">
      <c r="A194" s="74" t="str">
        <f>IF(ISBLANK(Registration_Tbl3[[#This Row],[Facility_Unit_Name]]),"",'EPE Information'!$C$9)</f>
        <v/>
      </c>
      <c r="B194" s="51"/>
      <c r="C194" s="63"/>
      <c r="D194" s="70"/>
      <c r="E194" s="68"/>
      <c r="F194" s="63"/>
      <c r="G194" s="63"/>
      <c r="H194" s="63"/>
      <c r="I194" s="70"/>
      <c r="J194" s="55"/>
      <c r="K194" s="75"/>
      <c r="L194" s="75"/>
      <c r="M194" s="75"/>
      <c r="N194" s="75"/>
      <c r="O194" s="56"/>
      <c r="P194" s="57"/>
      <c r="Q194" s="63"/>
      <c r="R194" s="70"/>
      <c r="S194" s="58"/>
      <c r="T194" s="70"/>
      <c r="U194" s="70"/>
      <c r="V194" s="70"/>
      <c r="W194" s="70"/>
      <c r="X194" s="56"/>
      <c r="Y194" s="57"/>
      <c r="Z194" s="57"/>
      <c r="AA194" s="56"/>
      <c r="AB194" s="57"/>
    </row>
    <row r="195" spans="1:28" ht="16" thickBot="1" x14ac:dyDescent="0.4">
      <c r="A195" s="74" t="str">
        <f>IF(ISBLANK(Registration_Tbl3[[#This Row],[Facility_Unit_Name]]),"",'EPE Information'!$C$9)</f>
        <v/>
      </c>
      <c r="B195" s="51"/>
      <c r="C195" s="63"/>
      <c r="D195" s="70"/>
      <c r="E195" s="68"/>
      <c r="F195" s="63"/>
      <c r="G195" s="63"/>
      <c r="H195" s="63"/>
      <c r="I195" s="70"/>
      <c r="J195" s="55"/>
      <c r="K195" s="75"/>
      <c r="L195" s="75"/>
      <c r="M195" s="75"/>
      <c r="N195" s="75"/>
      <c r="O195" s="56"/>
      <c r="P195" s="57"/>
      <c r="Q195" s="63"/>
      <c r="R195" s="70"/>
      <c r="S195" s="58"/>
      <c r="T195" s="70"/>
      <c r="U195" s="70"/>
      <c r="V195" s="70"/>
      <c r="W195" s="70"/>
      <c r="X195" s="56"/>
      <c r="Y195" s="57"/>
      <c r="Z195" s="57"/>
      <c r="AA195" s="56"/>
      <c r="AB195" s="57"/>
    </row>
    <row r="196" spans="1:28" ht="16" thickBot="1" x14ac:dyDescent="0.4">
      <c r="A196" s="74" t="str">
        <f>IF(ISBLANK(Registration_Tbl3[[#This Row],[Facility_Unit_Name]]),"",'EPE Information'!$C$9)</f>
        <v/>
      </c>
      <c r="B196" s="51"/>
      <c r="C196" s="63"/>
      <c r="D196" s="70"/>
      <c r="E196" s="68"/>
      <c r="F196" s="63"/>
      <c r="G196" s="63"/>
      <c r="H196" s="63"/>
      <c r="I196" s="70"/>
      <c r="J196" s="55"/>
      <c r="K196" s="75"/>
      <c r="L196" s="75"/>
      <c r="M196" s="75"/>
      <c r="N196" s="75"/>
      <c r="O196" s="56"/>
      <c r="P196" s="57"/>
      <c r="Q196" s="63"/>
      <c r="R196" s="70"/>
      <c r="S196" s="58"/>
      <c r="T196" s="70"/>
      <c r="U196" s="70"/>
      <c r="V196" s="70"/>
      <c r="W196" s="70"/>
      <c r="X196" s="56"/>
      <c r="Y196" s="57"/>
      <c r="Z196" s="57"/>
      <c r="AA196" s="56"/>
      <c r="AB196" s="57"/>
    </row>
    <row r="197" spans="1:28" ht="16" thickBot="1" x14ac:dyDescent="0.4">
      <c r="A197" s="74" t="str">
        <f>IF(ISBLANK(Registration_Tbl3[[#This Row],[Facility_Unit_Name]]),"",'EPE Information'!$C$9)</f>
        <v/>
      </c>
      <c r="B197" s="51"/>
      <c r="C197" s="63"/>
      <c r="D197" s="70"/>
      <c r="E197" s="68"/>
      <c r="F197" s="63"/>
      <c r="G197" s="63"/>
      <c r="H197" s="63"/>
      <c r="I197" s="70"/>
      <c r="J197" s="55"/>
      <c r="K197" s="75"/>
      <c r="L197" s="75"/>
      <c r="M197" s="75"/>
      <c r="N197" s="75"/>
      <c r="O197" s="56"/>
      <c r="P197" s="57"/>
      <c r="Q197" s="63"/>
      <c r="R197" s="70"/>
      <c r="S197" s="58"/>
      <c r="T197" s="70"/>
      <c r="U197" s="70"/>
      <c r="V197" s="70"/>
      <c r="W197" s="70"/>
      <c r="X197" s="56"/>
      <c r="Y197" s="57"/>
      <c r="Z197" s="57"/>
      <c r="AA197" s="56"/>
      <c r="AB197" s="57"/>
    </row>
    <row r="198" spans="1:28" ht="16" thickBot="1" x14ac:dyDescent="0.4">
      <c r="A198" s="74" t="str">
        <f>IF(ISBLANK(Registration_Tbl3[[#This Row],[Facility_Unit_Name]]),"",'EPE Information'!$C$9)</f>
        <v/>
      </c>
      <c r="B198" s="51"/>
      <c r="C198" s="63"/>
      <c r="D198" s="70"/>
      <c r="E198" s="68"/>
      <c r="F198" s="63"/>
      <c r="G198" s="63"/>
      <c r="H198" s="63"/>
      <c r="I198" s="70"/>
      <c r="J198" s="55"/>
      <c r="K198" s="75"/>
      <c r="L198" s="75"/>
      <c r="M198" s="75"/>
      <c r="N198" s="75"/>
      <c r="O198" s="56"/>
      <c r="P198" s="57"/>
      <c r="Q198" s="63"/>
      <c r="R198" s="70"/>
      <c r="S198" s="58"/>
      <c r="T198" s="70"/>
      <c r="U198" s="70"/>
      <c r="V198" s="70"/>
      <c r="W198" s="70"/>
      <c r="X198" s="56"/>
      <c r="Y198" s="57"/>
      <c r="Z198" s="57"/>
      <c r="AA198" s="56"/>
      <c r="AB198" s="57"/>
    </row>
    <row r="199" spans="1:28" ht="16" thickBot="1" x14ac:dyDescent="0.4">
      <c r="A199" s="74" t="str">
        <f>IF(ISBLANK(Registration_Tbl3[[#This Row],[Facility_Unit_Name]]),"",'EPE Information'!$C$9)</f>
        <v/>
      </c>
      <c r="B199" s="51"/>
      <c r="C199" s="63"/>
      <c r="D199" s="70"/>
      <c r="E199" s="68"/>
      <c r="F199" s="63"/>
      <c r="G199" s="63"/>
      <c r="H199" s="63"/>
      <c r="I199" s="70"/>
      <c r="J199" s="55"/>
      <c r="K199" s="75"/>
      <c r="L199" s="75"/>
      <c r="M199" s="75"/>
      <c r="N199" s="75"/>
      <c r="O199" s="56"/>
      <c r="P199" s="57"/>
      <c r="Q199" s="63"/>
      <c r="R199" s="70"/>
      <c r="S199" s="58"/>
      <c r="T199" s="70"/>
      <c r="U199" s="70"/>
      <c r="V199" s="70"/>
      <c r="W199" s="70"/>
      <c r="X199" s="56"/>
      <c r="Y199" s="57"/>
      <c r="Z199" s="57"/>
      <c r="AA199" s="56"/>
      <c r="AB199" s="57"/>
    </row>
    <row r="200" spans="1:28" ht="16" thickBot="1" x14ac:dyDescent="0.4">
      <c r="A200" s="74" t="str">
        <f>IF(ISBLANK(Registration_Tbl3[[#This Row],[Facility_Unit_Name]]),"",'EPE Information'!$C$9)</f>
        <v/>
      </c>
      <c r="B200" s="51"/>
      <c r="C200" s="63"/>
      <c r="D200" s="70"/>
      <c r="E200" s="68"/>
      <c r="F200" s="63"/>
      <c r="G200" s="63"/>
      <c r="H200" s="63"/>
      <c r="I200" s="70"/>
      <c r="J200" s="55"/>
      <c r="K200" s="75"/>
      <c r="L200" s="75"/>
      <c r="M200" s="75"/>
      <c r="N200" s="75"/>
      <c r="O200" s="56"/>
      <c r="P200" s="57"/>
      <c r="Q200" s="63"/>
      <c r="R200" s="70"/>
      <c r="S200" s="58"/>
      <c r="T200" s="70"/>
      <c r="U200" s="70"/>
      <c r="V200" s="70"/>
      <c r="W200" s="70"/>
      <c r="X200" s="56"/>
      <c r="Y200" s="57"/>
      <c r="Z200" s="57"/>
      <c r="AA200" s="56"/>
      <c r="AB200" s="57"/>
    </row>
    <row r="201" spans="1:28" ht="16" thickBot="1" x14ac:dyDescent="0.4">
      <c r="A201" s="74" t="str">
        <f>IF(ISBLANK(Registration_Tbl3[[#This Row],[Facility_Unit_Name]]),"",'EPE Information'!$C$9)</f>
        <v/>
      </c>
      <c r="B201" s="51"/>
      <c r="C201" s="63"/>
      <c r="D201" s="70"/>
      <c r="E201" s="68"/>
      <c r="F201" s="63"/>
      <c r="G201" s="63"/>
      <c r="H201" s="63"/>
      <c r="I201" s="70"/>
      <c r="J201" s="55"/>
      <c r="K201" s="75"/>
      <c r="L201" s="75"/>
      <c r="M201" s="75"/>
      <c r="N201" s="75"/>
      <c r="O201" s="56"/>
      <c r="P201" s="57"/>
      <c r="Q201" s="63"/>
      <c r="R201" s="70"/>
      <c r="S201" s="58"/>
      <c r="T201" s="70"/>
      <c r="U201" s="70"/>
      <c r="V201" s="70"/>
      <c r="W201" s="70"/>
      <c r="X201" s="56"/>
      <c r="Y201" s="57"/>
      <c r="Z201" s="57"/>
      <c r="AA201" s="56"/>
      <c r="AB201" s="57"/>
    </row>
    <row r="202" spans="1:28" ht="16" thickBot="1" x14ac:dyDescent="0.4">
      <c r="A202" s="74" t="str">
        <f>IF(ISBLANK(Registration_Tbl3[[#This Row],[Facility_Unit_Name]]),"",'EPE Information'!$C$9)</f>
        <v/>
      </c>
      <c r="B202" s="51"/>
      <c r="C202" s="63"/>
      <c r="D202" s="70"/>
      <c r="E202" s="68"/>
      <c r="F202" s="63"/>
      <c r="G202" s="63"/>
      <c r="H202" s="63"/>
      <c r="I202" s="70"/>
      <c r="J202" s="55"/>
      <c r="K202" s="75"/>
      <c r="L202" s="75"/>
      <c r="M202" s="75"/>
      <c r="N202" s="75"/>
      <c r="O202" s="56"/>
      <c r="P202" s="57"/>
      <c r="Q202" s="63"/>
      <c r="R202" s="70"/>
      <c r="S202" s="58"/>
      <c r="T202" s="70"/>
      <c r="U202" s="70"/>
      <c r="V202" s="70"/>
      <c r="W202" s="70"/>
      <c r="X202" s="56"/>
      <c r="Y202" s="57"/>
      <c r="Z202" s="57"/>
      <c r="AA202" s="56"/>
      <c r="AB202" s="57"/>
    </row>
    <row r="203" spans="1:28" ht="16" thickBot="1" x14ac:dyDescent="0.4">
      <c r="A203" s="74" t="str">
        <f>IF(ISBLANK(Registration_Tbl3[[#This Row],[Facility_Unit_Name]]),"",'EPE Information'!$C$9)</f>
        <v/>
      </c>
      <c r="B203" s="51"/>
      <c r="C203" s="63"/>
      <c r="D203" s="70"/>
      <c r="E203" s="68"/>
      <c r="F203" s="63"/>
      <c r="G203" s="63"/>
      <c r="H203" s="63"/>
      <c r="I203" s="70"/>
      <c r="J203" s="55"/>
      <c r="K203" s="75"/>
      <c r="L203" s="75"/>
      <c r="M203" s="75"/>
      <c r="N203" s="75"/>
      <c r="O203" s="56"/>
      <c r="P203" s="57"/>
      <c r="Q203" s="63"/>
      <c r="R203" s="70"/>
      <c r="S203" s="58"/>
      <c r="T203" s="70"/>
      <c r="U203" s="70"/>
      <c r="V203" s="70"/>
      <c r="W203" s="70"/>
      <c r="X203" s="56"/>
      <c r="Y203" s="57"/>
      <c r="Z203" s="57"/>
      <c r="AA203" s="56"/>
      <c r="AB203" s="57"/>
    </row>
    <row r="204" spans="1:28" ht="16" thickBot="1" x14ac:dyDescent="0.4">
      <c r="A204" s="74" t="str">
        <f>IF(ISBLANK(Registration_Tbl3[[#This Row],[Facility_Unit_Name]]),"",'EPE Information'!$C$9)</f>
        <v/>
      </c>
      <c r="B204" s="51"/>
      <c r="C204" s="63"/>
      <c r="D204" s="70"/>
      <c r="E204" s="68"/>
      <c r="F204" s="63"/>
      <c r="G204" s="63"/>
      <c r="H204" s="63"/>
      <c r="I204" s="70"/>
      <c r="J204" s="55"/>
      <c r="K204" s="75"/>
      <c r="L204" s="75"/>
      <c r="M204" s="75"/>
      <c r="N204" s="75"/>
      <c r="O204" s="56"/>
      <c r="P204" s="57"/>
      <c r="Q204" s="63"/>
      <c r="R204" s="70"/>
      <c r="S204" s="58"/>
      <c r="T204" s="70"/>
      <c r="U204" s="70"/>
      <c r="V204" s="70"/>
      <c r="W204" s="70"/>
      <c r="X204" s="56"/>
      <c r="Y204" s="57"/>
      <c r="Z204" s="57"/>
      <c r="AA204" s="56"/>
      <c r="AB204" s="57"/>
    </row>
    <row r="205" spans="1:28" ht="16" thickBot="1" x14ac:dyDescent="0.4">
      <c r="A205" s="74" t="str">
        <f>IF(ISBLANK(Registration_Tbl3[[#This Row],[Facility_Unit_Name]]),"",'EPE Information'!$C$9)</f>
        <v/>
      </c>
      <c r="B205" s="51"/>
      <c r="C205" s="63"/>
      <c r="D205" s="70"/>
      <c r="E205" s="68"/>
      <c r="F205" s="63"/>
      <c r="G205" s="63"/>
      <c r="H205" s="63"/>
      <c r="I205" s="70"/>
      <c r="J205" s="55"/>
      <c r="K205" s="75"/>
      <c r="L205" s="75"/>
      <c r="M205" s="75"/>
      <c r="N205" s="75"/>
      <c r="O205" s="56"/>
      <c r="P205" s="57"/>
      <c r="Q205" s="63"/>
      <c r="R205" s="70"/>
      <c r="S205" s="58"/>
      <c r="T205" s="70"/>
      <c r="U205" s="70"/>
      <c r="V205" s="70"/>
      <c r="W205" s="70"/>
      <c r="X205" s="56"/>
      <c r="Y205" s="57"/>
      <c r="Z205" s="57"/>
      <c r="AA205" s="56"/>
      <c r="AB205" s="57"/>
    </row>
    <row r="206" spans="1:28" ht="16" thickBot="1" x14ac:dyDescent="0.4">
      <c r="A206" s="74" t="str">
        <f>IF(ISBLANK(Registration_Tbl3[[#This Row],[Facility_Unit_Name]]),"",'EPE Information'!$C$9)</f>
        <v/>
      </c>
      <c r="B206" s="51"/>
      <c r="C206" s="63"/>
      <c r="D206" s="70"/>
      <c r="E206" s="68"/>
      <c r="F206" s="63"/>
      <c r="G206" s="63"/>
      <c r="H206" s="63"/>
      <c r="I206" s="70"/>
      <c r="J206" s="55"/>
      <c r="K206" s="75"/>
      <c r="L206" s="75"/>
      <c r="M206" s="75"/>
      <c r="N206" s="75"/>
      <c r="O206" s="56"/>
      <c r="P206" s="57"/>
      <c r="Q206" s="63"/>
      <c r="R206" s="70"/>
      <c r="S206" s="58"/>
      <c r="T206" s="70"/>
      <c r="U206" s="70"/>
      <c r="V206" s="70"/>
      <c r="W206" s="70"/>
      <c r="X206" s="56"/>
      <c r="Y206" s="57"/>
      <c r="Z206" s="57"/>
      <c r="AA206" s="56"/>
      <c r="AB206" s="57"/>
    </row>
    <row r="207" spans="1:28" ht="16" thickBot="1" x14ac:dyDescent="0.4">
      <c r="A207" s="74" t="str">
        <f>IF(ISBLANK(Registration_Tbl3[[#This Row],[Facility_Unit_Name]]),"",'EPE Information'!$C$9)</f>
        <v/>
      </c>
      <c r="B207" s="51"/>
      <c r="C207" s="63"/>
      <c r="D207" s="70"/>
      <c r="E207" s="68"/>
      <c r="F207" s="63"/>
      <c r="G207" s="63"/>
      <c r="H207" s="63"/>
      <c r="I207" s="70"/>
      <c r="J207" s="55"/>
      <c r="K207" s="75"/>
      <c r="L207" s="75"/>
      <c r="M207" s="75"/>
      <c r="N207" s="75"/>
      <c r="O207" s="56"/>
      <c r="P207" s="57"/>
      <c r="Q207" s="63"/>
      <c r="R207" s="70"/>
      <c r="S207" s="58"/>
      <c r="T207" s="70"/>
      <c r="U207" s="70"/>
      <c r="V207" s="70"/>
      <c r="W207" s="70"/>
      <c r="X207" s="56"/>
      <c r="Y207" s="57"/>
      <c r="Z207" s="57"/>
      <c r="AA207" s="56"/>
      <c r="AB207" s="57"/>
    </row>
    <row r="208" spans="1:28" ht="16" thickBot="1" x14ac:dyDescent="0.4">
      <c r="A208" s="74" t="str">
        <f>IF(ISBLANK(Registration_Tbl3[[#This Row],[Facility_Unit_Name]]),"",'EPE Information'!$C$9)</f>
        <v/>
      </c>
      <c r="B208" s="51"/>
      <c r="C208" s="63"/>
      <c r="D208" s="70"/>
      <c r="E208" s="68"/>
      <c r="F208" s="63"/>
      <c r="G208" s="63"/>
      <c r="H208" s="63"/>
      <c r="I208" s="70"/>
      <c r="J208" s="55"/>
      <c r="K208" s="75"/>
      <c r="L208" s="75"/>
      <c r="M208" s="75"/>
      <c r="N208" s="75"/>
      <c r="O208" s="56"/>
      <c r="P208" s="57"/>
      <c r="Q208" s="63"/>
      <c r="R208" s="70"/>
      <c r="S208" s="58"/>
      <c r="T208" s="70"/>
      <c r="U208" s="70"/>
      <c r="V208" s="70"/>
      <c r="W208" s="70"/>
      <c r="X208" s="56"/>
      <c r="Y208" s="57"/>
      <c r="Z208" s="57"/>
      <c r="AA208" s="56"/>
      <c r="AB208" s="57"/>
    </row>
    <row r="209" spans="1:28" ht="16" thickBot="1" x14ac:dyDescent="0.4">
      <c r="A209" s="74" t="str">
        <f>IF(ISBLANK(Registration_Tbl3[[#This Row],[Facility_Unit_Name]]),"",'EPE Information'!$C$9)</f>
        <v/>
      </c>
      <c r="B209" s="51"/>
      <c r="C209" s="63"/>
      <c r="D209" s="70"/>
      <c r="E209" s="68"/>
      <c r="F209" s="63"/>
      <c r="G209" s="63"/>
      <c r="H209" s="63"/>
      <c r="I209" s="70"/>
      <c r="J209" s="55"/>
      <c r="K209" s="75"/>
      <c r="L209" s="75"/>
      <c r="M209" s="75"/>
      <c r="N209" s="75"/>
      <c r="O209" s="56"/>
      <c r="P209" s="57"/>
      <c r="Q209" s="63"/>
      <c r="R209" s="70"/>
      <c r="S209" s="58"/>
      <c r="T209" s="70"/>
      <c r="U209" s="70"/>
      <c r="V209" s="70"/>
      <c r="W209" s="70"/>
      <c r="X209" s="56"/>
      <c r="Y209" s="57"/>
      <c r="Z209" s="57"/>
      <c r="AA209" s="56"/>
      <c r="AB209" s="57"/>
    </row>
    <row r="210" spans="1:28" ht="16" thickBot="1" x14ac:dyDescent="0.4">
      <c r="A210" s="74" t="str">
        <f>IF(ISBLANK(Registration_Tbl3[[#This Row],[Facility_Unit_Name]]),"",'EPE Information'!$C$9)</f>
        <v/>
      </c>
      <c r="B210" s="51"/>
      <c r="C210" s="63"/>
      <c r="D210" s="70"/>
      <c r="E210" s="68"/>
      <c r="F210" s="63"/>
      <c r="G210" s="63"/>
      <c r="H210" s="63"/>
      <c r="I210" s="70"/>
      <c r="J210" s="55"/>
      <c r="K210" s="75"/>
      <c r="L210" s="75"/>
      <c r="M210" s="75"/>
      <c r="N210" s="75"/>
      <c r="O210" s="56"/>
      <c r="P210" s="57"/>
      <c r="Q210" s="63"/>
      <c r="R210" s="70"/>
      <c r="S210" s="58"/>
      <c r="T210" s="70"/>
      <c r="U210" s="70"/>
      <c r="V210" s="70"/>
      <c r="W210" s="70"/>
      <c r="X210" s="56"/>
      <c r="Y210" s="57"/>
      <c r="Z210" s="57"/>
      <c r="AA210" s="56"/>
      <c r="AB210" s="57"/>
    </row>
    <row r="211" spans="1:28" ht="16" thickBot="1" x14ac:dyDescent="0.4">
      <c r="A211" s="74" t="str">
        <f>IF(ISBLANK(Registration_Tbl3[[#This Row],[Facility_Unit_Name]]),"",'EPE Information'!$C$9)</f>
        <v/>
      </c>
      <c r="B211" s="51"/>
      <c r="C211" s="63"/>
      <c r="D211" s="70"/>
      <c r="E211" s="68"/>
      <c r="F211" s="63"/>
      <c r="G211" s="63"/>
      <c r="H211" s="63"/>
      <c r="I211" s="70"/>
      <c r="J211" s="55"/>
      <c r="K211" s="75"/>
      <c r="L211" s="75"/>
      <c r="M211" s="75"/>
      <c r="N211" s="75"/>
      <c r="O211" s="56"/>
      <c r="P211" s="57"/>
      <c r="Q211" s="63"/>
      <c r="R211" s="70"/>
      <c r="S211" s="58"/>
      <c r="T211" s="70"/>
      <c r="U211" s="70"/>
      <c r="V211" s="70"/>
      <c r="W211" s="70"/>
      <c r="X211" s="56"/>
      <c r="Y211" s="57"/>
      <c r="Z211" s="57"/>
      <c r="AA211" s="56"/>
      <c r="AB211" s="57"/>
    </row>
    <row r="212" spans="1:28" ht="16" thickBot="1" x14ac:dyDescent="0.4">
      <c r="A212" s="74" t="str">
        <f>IF(ISBLANK(Registration_Tbl3[[#This Row],[Facility_Unit_Name]]),"",'EPE Information'!$C$9)</f>
        <v/>
      </c>
      <c r="B212" s="51"/>
      <c r="C212" s="63"/>
      <c r="D212" s="70"/>
      <c r="E212" s="68"/>
      <c r="F212" s="63"/>
      <c r="G212" s="63"/>
      <c r="H212" s="63"/>
      <c r="I212" s="70"/>
      <c r="J212" s="55"/>
      <c r="K212" s="75"/>
      <c r="L212" s="75"/>
      <c r="M212" s="75"/>
      <c r="N212" s="75"/>
      <c r="O212" s="56"/>
      <c r="P212" s="57"/>
      <c r="Q212" s="63"/>
      <c r="R212" s="70"/>
      <c r="S212" s="58"/>
      <c r="T212" s="70"/>
      <c r="U212" s="70"/>
      <c r="V212" s="70"/>
      <c r="W212" s="70"/>
      <c r="X212" s="56"/>
      <c r="Y212" s="57"/>
      <c r="Z212" s="57"/>
      <c r="AA212" s="56"/>
      <c r="AB212" s="57"/>
    </row>
    <row r="213" spans="1:28" ht="16" thickBot="1" x14ac:dyDescent="0.4">
      <c r="A213" s="74" t="str">
        <f>IF(ISBLANK(Registration_Tbl3[[#This Row],[Facility_Unit_Name]]),"",'EPE Information'!$C$9)</f>
        <v/>
      </c>
      <c r="B213" s="51"/>
      <c r="C213" s="63"/>
      <c r="D213" s="70"/>
      <c r="E213" s="68"/>
      <c r="F213" s="63"/>
      <c r="G213" s="63"/>
      <c r="H213" s="63"/>
      <c r="I213" s="70"/>
      <c r="J213" s="55"/>
      <c r="K213" s="75"/>
      <c r="L213" s="75"/>
      <c r="M213" s="75"/>
      <c r="N213" s="75"/>
      <c r="O213" s="56"/>
      <c r="P213" s="57"/>
      <c r="Q213" s="63"/>
      <c r="R213" s="70"/>
      <c r="S213" s="58"/>
      <c r="T213" s="70"/>
      <c r="U213" s="70"/>
      <c r="V213" s="70"/>
      <c r="W213" s="70"/>
      <c r="X213" s="56"/>
      <c r="Y213" s="57"/>
      <c r="Z213" s="57"/>
      <c r="AA213" s="56"/>
      <c r="AB213" s="57"/>
    </row>
    <row r="214" spans="1:28" ht="16" thickBot="1" x14ac:dyDescent="0.4">
      <c r="A214" s="74" t="str">
        <f>IF(ISBLANK(Registration_Tbl3[[#This Row],[Facility_Unit_Name]]),"",'EPE Information'!$C$9)</f>
        <v/>
      </c>
      <c r="B214" s="51"/>
      <c r="C214" s="63"/>
      <c r="D214" s="70"/>
      <c r="E214" s="68"/>
      <c r="F214" s="63"/>
      <c r="G214" s="63"/>
      <c r="H214" s="63"/>
      <c r="I214" s="70"/>
      <c r="J214" s="55"/>
      <c r="K214" s="75"/>
      <c r="L214" s="75"/>
      <c r="M214" s="75"/>
      <c r="N214" s="75"/>
      <c r="O214" s="56"/>
      <c r="P214" s="57"/>
      <c r="Q214" s="63"/>
      <c r="R214" s="70"/>
      <c r="S214" s="58"/>
      <c r="T214" s="70"/>
      <c r="U214" s="70"/>
      <c r="V214" s="70"/>
      <c r="W214" s="70"/>
      <c r="X214" s="56"/>
      <c r="Y214" s="57"/>
      <c r="Z214" s="57"/>
      <c r="AA214" s="56"/>
      <c r="AB214" s="57"/>
    </row>
    <row r="215" spans="1:28" ht="16" thickBot="1" x14ac:dyDescent="0.4">
      <c r="A215" s="74" t="str">
        <f>IF(ISBLANK(Registration_Tbl3[[#This Row],[Facility_Unit_Name]]),"",'EPE Information'!$C$9)</f>
        <v/>
      </c>
      <c r="B215" s="51"/>
      <c r="C215" s="63"/>
      <c r="D215" s="70"/>
      <c r="E215" s="68"/>
      <c r="F215" s="63"/>
      <c r="G215" s="63"/>
      <c r="H215" s="63"/>
      <c r="I215" s="70"/>
      <c r="J215" s="55"/>
      <c r="K215" s="75"/>
      <c r="L215" s="75"/>
      <c r="M215" s="75"/>
      <c r="N215" s="75"/>
      <c r="O215" s="56"/>
      <c r="P215" s="57"/>
      <c r="Q215" s="63"/>
      <c r="R215" s="70"/>
      <c r="S215" s="58"/>
      <c r="T215" s="70"/>
      <c r="U215" s="70"/>
      <c r="V215" s="70"/>
      <c r="W215" s="70"/>
      <c r="X215" s="56"/>
      <c r="Y215" s="57"/>
      <c r="Z215" s="57"/>
      <c r="AA215" s="56"/>
      <c r="AB215" s="57"/>
    </row>
    <row r="216" spans="1:28" ht="16" thickBot="1" x14ac:dyDescent="0.4">
      <c r="A216" s="74" t="str">
        <f>IF(ISBLANK(Registration_Tbl3[[#This Row],[Facility_Unit_Name]]),"",'EPE Information'!$C$9)</f>
        <v/>
      </c>
      <c r="B216" s="51"/>
      <c r="C216" s="63"/>
      <c r="D216" s="70"/>
      <c r="E216" s="68"/>
      <c r="F216" s="63"/>
      <c r="G216" s="63"/>
      <c r="H216" s="63"/>
      <c r="I216" s="70"/>
      <c r="J216" s="55"/>
      <c r="K216" s="75"/>
      <c r="L216" s="75"/>
      <c r="M216" s="75"/>
      <c r="N216" s="75"/>
      <c r="O216" s="56"/>
      <c r="P216" s="57"/>
      <c r="Q216" s="63"/>
      <c r="R216" s="70"/>
      <c r="S216" s="58"/>
      <c r="T216" s="70"/>
      <c r="U216" s="70"/>
      <c r="V216" s="70"/>
      <c r="W216" s="70"/>
      <c r="X216" s="56"/>
      <c r="Y216" s="57"/>
      <c r="Z216" s="57"/>
      <c r="AA216" s="56"/>
      <c r="AB216" s="57"/>
    </row>
    <row r="217" spans="1:28" ht="16" thickBot="1" x14ac:dyDescent="0.4">
      <c r="A217" s="74" t="str">
        <f>IF(ISBLANK(Registration_Tbl3[[#This Row],[Facility_Unit_Name]]),"",'EPE Information'!$C$9)</f>
        <v/>
      </c>
      <c r="B217" s="51"/>
      <c r="C217" s="63"/>
      <c r="D217" s="70"/>
      <c r="E217" s="68"/>
      <c r="F217" s="63"/>
      <c r="G217" s="63"/>
      <c r="H217" s="63"/>
      <c r="I217" s="70"/>
      <c r="J217" s="55"/>
      <c r="K217" s="75"/>
      <c r="L217" s="75"/>
      <c r="M217" s="75"/>
      <c r="N217" s="75"/>
      <c r="O217" s="56"/>
      <c r="P217" s="57"/>
      <c r="Q217" s="63"/>
      <c r="R217" s="70"/>
      <c r="S217" s="58"/>
      <c r="T217" s="70"/>
      <c r="U217" s="70"/>
      <c r="V217" s="70"/>
      <c r="W217" s="70"/>
      <c r="X217" s="56"/>
      <c r="Y217" s="57"/>
      <c r="Z217" s="57"/>
      <c r="AA217" s="56"/>
      <c r="AB217" s="57"/>
    </row>
    <row r="218" spans="1:28" ht="16" thickBot="1" x14ac:dyDescent="0.4">
      <c r="A218" s="74" t="str">
        <f>IF(ISBLANK(Registration_Tbl3[[#This Row],[Facility_Unit_Name]]),"",'EPE Information'!$C$9)</f>
        <v/>
      </c>
      <c r="B218" s="51"/>
      <c r="C218" s="63"/>
      <c r="D218" s="70"/>
      <c r="E218" s="68"/>
      <c r="F218" s="63"/>
      <c r="G218" s="63"/>
      <c r="H218" s="63"/>
      <c r="I218" s="70"/>
      <c r="J218" s="55"/>
      <c r="K218" s="75"/>
      <c r="L218" s="75"/>
      <c r="M218" s="75"/>
      <c r="N218" s="75"/>
      <c r="O218" s="56"/>
      <c r="P218" s="57"/>
      <c r="Q218" s="63"/>
      <c r="R218" s="70"/>
      <c r="S218" s="58"/>
      <c r="T218" s="70"/>
      <c r="U218" s="70"/>
      <c r="V218" s="70"/>
      <c r="W218" s="70"/>
      <c r="X218" s="56"/>
      <c r="Y218" s="57"/>
      <c r="Z218" s="57"/>
      <c r="AA218" s="56"/>
      <c r="AB218" s="57"/>
    </row>
    <row r="219" spans="1:28" ht="16" thickBot="1" x14ac:dyDescent="0.4">
      <c r="A219" s="74" t="str">
        <f>IF(ISBLANK(Registration_Tbl3[[#This Row],[Facility_Unit_Name]]),"",'EPE Information'!$C$9)</f>
        <v/>
      </c>
      <c r="B219" s="51"/>
      <c r="C219" s="63"/>
      <c r="D219" s="70"/>
      <c r="E219" s="68"/>
      <c r="F219" s="63"/>
      <c r="G219" s="63"/>
      <c r="H219" s="63"/>
      <c r="I219" s="70"/>
      <c r="J219" s="55"/>
      <c r="K219" s="75"/>
      <c r="L219" s="75"/>
      <c r="M219" s="75"/>
      <c r="N219" s="75"/>
      <c r="O219" s="56"/>
      <c r="P219" s="57"/>
      <c r="Q219" s="63"/>
      <c r="R219" s="70"/>
      <c r="S219" s="58"/>
      <c r="T219" s="70"/>
      <c r="U219" s="70"/>
      <c r="V219" s="70"/>
      <c r="W219" s="70"/>
      <c r="X219" s="56"/>
      <c r="Y219" s="57"/>
      <c r="Z219" s="57"/>
      <c r="AA219" s="56"/>
      <c r="AB219" s="57"/>
    </row>
    <row r="220" spans="1:28" ht="16" thickBot="1" x14ac:dyDescent="0.4">
      <c r="A220" s="74" t="str">
        <f>IF(ISBLANK(Registration_Tbl3[[#This Row],[Facility_Unit_Name]]),"",'EPE Information'!$C$9)</f>
        <v/>
      </c>
      <c r="B220" s="51"/>
      <c r="C220" s="63"/>
      <c r="D220" s="70"/>
      <c r="E220" s="68"/>
      <c r="F220" s="63"/>
      <c r="G220" s="63"/>
      <c r="H220" s="63"/>
      <c r="I220" s="70"/>
      <c r="J220" s="55"/>
      <c r="K220" s="75"/>
      <c r="L220" s="75"/>
      <c r="M220" s="75"/>
      <c r="N220" s="75"/>
      <c r="O220" s="56"/>
      <c r="P220" s="57"/>
      <c r="Q220" s="63"/>
      <c r="R220" s="70"/>
      <c r="S220" s="58"/>
      <c r="T220" s="70"/>
      <c r="U220" s="70"/>
      <c r="V220" s="70"/>
      <c r="W220" s="70"/>
      <c r="X220" s="56"/>
      <c r="Y220" s="57"/>
      <c r="Z220" s="57"/>
      <c r="AA220" s="56"/>
      <c r="AB220" s="57"/>
    </row>
    <row r="221" spans="1:28" ht="16" thickBot="1" x14ac:dyDescent="0.4">
      <c r="A221" s="74" t="str">
        <f>IF(ISBLANK(Registration_Tbl3[[#This Row],[Facility_Unit_Name]]),"",'EPE Information'!$C$9)</f>
        <v/>
      </c>
      <c r="B221" s="51"/>
      <c r="C221" s="63"/>
      <c r="D221" s="70"/>
      <c r="E221" s="68"/>
      <c r="F221" s="63"/>
      <c r="G221" s="63"/>
      <c r="H221" s="63"/>
      <c r="I221" s="70"/>
      <c r="J221" s="55"/>
      <c r="K221" s="75"/>
      <c r="L221" s="75"/>
      <c r="M221" s="75"/>
      <c r="N221" s="75"/>
      <c r="O221" s="56"/>
      <c r="P221" s="57"/>
      <c r="Q221" s="63"/>
      <c r="R221" s="70"/>
      <c r="S221" s="58"/>
      <c r="T221" s="70"/>
      <c r="U221" s="70"/>
      <c r="V221" s="70"/>
      <c r="W221" s="70"/>
      <c r="X221" s="56"/>
      <c r="Y221" s="57"/>
      <c r="Z221" s="57"/>
      <c r="AA221" s="56"/>
      <c r="AB221" s="57"/>
    </row>
    <row r="222" spans="1:28" ht="16" thickBot="1" x14ac:dyDescent="0.4">
      <c r="A222" s="74" t="str">
        <f>IF(ISBLANK(Registration_Tbl3[[#This Row],[Facility_Unit_Name]]),"",'EPE Information'!$C$9)</f>
        <v/>
      </c>
      <c r="B222" s="51"/>
      <c r="C222" s="63"/>
      <c r="D222" s="70"/>
      <c r="E222" s="68"/>
      <c r="F222" s="63"/>
      <c r="G222" s="63"/>
      <c r="H222" s="63"/>
      <c r="I222" s="70"/>
      <c r="J222" s="55"/>
      <c r="K222" s="75"/>
      <c r="L222" s="75"/>
      <c r="M222" s="75"/>
      <c r="N222" s="75"/>
      <c r="O222" s="56"/>
      <c r="P222" s="57"/>
      <c r="Q222" s="63"/>
      <c r="R222" s="70"/>
      <c r="S222" s="58"/>
      <c r="T222" s="70"/>
      <c r="U222" s="70"/>
      <c r="V222" s="70"/>
      <c r="W222" s="70"/>
      <c r="X222" s="56"/>
      <c r="Y222" s="57"/>
      <c r="Z222" s="57"/>
      <c r="AA222" s="56"/>
      <c r="AB222" s="57"/>
    </row>
    <row r="223" spans="1:28" ht="16" thickBot="1" x14ac:dyDescent="0.4">
      <c r="A223" s="74" t="str">
        <f>IF(ISBLANK(Registration_Tbl3[[#This Row],[Facility_Unit_Name]]),"",'EPE Information'!$C$9)</f>
        <v/>
      </c>
      <c r="B223" s="51"/>
      <c r="C223" s="63"/>
      <c r="D223" s="70"/>
      <c r="E223" s="68"/>
      <c r="F223" s="63"/>
      <c r="G223" s="63"/>
      <c r="H223" s="63"/>
      <c r="I223" s="70"/>
      <c r="J223" s="55"/>
      <c r="K223" s="75"/>
      <c r="L223" s="75"/>
      <c r="M223" s="75"/>
      <c r="N223" s="75"/>
      <c r="O223" s="56"/>
      <c r="P223" s="57"/>
      <c r="Q223" s="63"/>
      <c r="R223" s="70"/>
      <c r="S223" s="58"/>
      <c r="T223" s="70"/>
      <c r="U223" s="70"/>
      <c r="V223" s="70"/>
      <c r="W223" s="70"/>
      <c r="X223" s="56"/>
      <c r="Y223" s="57"/>
      <c r="Z223" s="57"/>
      <c r="AA223" s="56"/>
      <c r="AB223" s="57"/>
    </row>
    <row r="224" spans="1:28" ht="16" thickBot="1" x14ac:dyDescent="0.4">
      <c r="A224" s="74" t="str">
        <f>IF(ISBLANK(Registration_Tbl3[[#This Row],[Facility_Unit_Name]]),"",'EPE Information'!$C$9)</f>
        <v/>
      </c>
      <c r="B224" s="51"/>
      <c r="C224" s="63"/>
      <c r="D224" s="70"/>
      <c r="E224" s="68"/>
      <c r="F224" s="63"/>
      <c r="G224" s="63"/>
      <c r="H224" s="63"/>
      <c r="I224" s="70"/>
      <c r="J224" s="55"/>
      <c r="K224" s="75"/>
      <c r="L224" s="75"/>
      <c r="M224" s="75"/>
      <c r="N224" s="75"/>
      <c r="O224" s="56"/>
      <c r="P224" s="57"/>
      <c r="Q224" s="63"/>
      <c r="R224" s="70"/>
      <c r="S224" s="58"/>
      <c r="T224" s="70"/>
      <c r="U224" s="70"/>
      <c r="V224" s="70"/>
      <c r="W224" s="70"/>
      <c r="X224" s="56"/>
      <c r="Y224" s="57"/>
      <c r="Z224" s="57"/>
      <c r="AA224" s="56"/>
      <c r="AB224" s="57"/>
    </row>
    <row r="225" spans="1:28" ht="16" thickBot="1" x14ac:dyDescent="0.4">
      <c r="A225" s="74" t="str">
        <f>IF(ISBLANK(Registration_Tbl3[[#This Row],[Facility_Unit_Name]]),"",'EPE Information'!$C$9)</f>
        <v/>
      </c>
      <c r="B225" s="51"/>
      <c r="C225" s="63"/>
      <c r="D225" s="70"/>
      <c r="E225" s="68"/>
      <c r="F225" s="63"/>
      <c r="G225" s="63"/>
      <c r="H225" s="63"/>
      <c r="I225" s="70"/>
      <c r="J225" s="55"/>
      <c r="K225" s="75"/>
      <c r="L225" s="75"/>
      <c r="M225" s="75"/>
      <c r="N225" s="75"/>
      <c r="O225" s="56"/>
      <c r="P225" s="57"/>
      <c r="Q225" s="63"/>
      <c r="R225" s="70"/>
      <c r="S225" s="58"/>
      <c r="T225" s="70"/>
      <c r="U225" s="70"/>
      <c r="V225" s="70"/>
      <c r="W225" s="70"/>
      <c r="X225" s="56"/>
      <c r="Y225" s="57"/>
      <c r="Z225" s="57"/>
      <c r="AA225" s="56"/>
      <c r="AB225" s="57"/>
    </row>
    <row r="226" spans="1:28" ht="16" thickBot="1" x14ac:dyDescent="0.4">
      <c r="A226" s="74" t="str">
        <f>IF(ISBLANK(Registration_Tbl3[[#This Row],[Facility_Unit_Name]]),"",'EPE Information'!$C$9)</f>
        <v/>
      </c>
      <c r="B226" s="51"/>
      <c r="C226" s="63"/>
      <c r="D226" s="70"/>
      <c r="E226" s="68"/>
      <c r="F226" s="63"/>
      <c r="G226" s="63"/>
      <c r="H226" s="63"/>
      <c r="I226" s="70"/>
      <c r="J226" s="55"/>
      <c r="K226" s="75"/>
      <c r="L226" s="75"/>
      <c r="M226" s="75"/>
      <c r="N226" s="75"/>
      <c r="O226" s="56"/>
      <c r="P226" s="57"/>
      <c r="Q226" s="63"/>
      <c r="R226" s="70"/>
      <c r="S226" s="58"/>
      <c r="T226" s="70"/>
      <c r="U226" s="70"/>
      <c r="V226" s="70"/>
      <c r="W226" s="70"/>
      <c r="X226" s="56"/>
      <c r="Y226" s="57"/>
      <c r="Z226" s="57"/>
      <c r="AA226" s="56"/>
      <c r="AB226" s="57"/>
    </row>
    <row r="227" spans="1:28" ht="16" thickBot="1" x14ac:dyDescent="0.4">
      <c r="A227" s="74" t="str">
        <f>IF(ISBLANK(Registration_Tbl3[[#This Row],[Facility_Unit_Name]]),"",'EPE Information'!$C$9)</f>
        <v/>
      </c>
      <c r="B227" s="51"/>
      <c r="C227" s="63"/>
      <c r="D227" s="70"/>
      <c r="E227" s="68"/>
      <c r="F227" s="63"/>
      <c r="G227" s="63"/>
      <c r="H227" s="63"/>
      <c r="I227" s="70"/>
      <c r="J227" s="55"/>
      <c r="K227" s="75"/>
      <c r="L227" s="75"/>
      <c r="M227" s="75"/>
      <c r="N227" s="75"/>
      <c r="O227" s="56"/>
      <c r="P227" s="57"/>
      <c r="Q227" s="63"/>
      <c r="R227" s="70"/>
      <c r="S227" s="58"/>
      <c r="T227" s="70"/>
      <c r="U227" s="70"/>
      <c r="V227" s="70"/>
      <c r="W227" s="70"/>
      <c r="X227" s="56"/>
      <c r="Y227" s="57"/>
      <c r="Z227" s="57"/>
      <c r="AA227" s="56"/>
      <c r="AB227" s="57"/>
    </row>
    <row r="228" spans="1:28" ht="16" thickBot="1" x14ac:dyDescent="0.4">
      <c r="A228" s="74" t="str">
        <f>IF(ISBLANK(Registration_Tbl3[[#This Row],[Facility_Unit_Name]]),"",'EPE Information'!$C$9)</f>
        <v/>
      </c>
      <c r="B228" s="51"/>
      <c r="C228" s="63"/>
      <c r="D228" s="70"/>
      <c r="E228" s="68"/>
      <c r="F228" s="63"/>
      <c r="G228" s="63"/>
      <c r="H228" s="63"/>
      <c r="I228" s="70"/>
      <c r="J228" s="55"/>
      <c r="K228" s="75"/>
      <c r="L228" s="75"/>
      <c r="M228" s="75"/>
      <c r="N228" s="75"/>
      <c r="O228" s="56"/>
      <c r="P228" s="57"/>
      <c r="Q228" s="63"/>
      <c r="R228" s="70"/>
      <c r="S228" s="58"/>
      <c r="T228" s="70"/>
      <c r="U228" s="70"/>
      <c r="V228" s="70"/>
      <c r="W228" s="70"/>
      <c r="X228" s="56"/>
      <c r="Y228" s="57"/>
      <c r="Z228" s="57"/>
      <c r="AA228" s="56"/>
      <c r="AB228" s="57"/>
    </row>
    <row r="229" spans="1:28" ht="16" thickBot="1" x14ac:dyDescent="0.4">
      <c r="A229" s="74" t="str">
        <f>IF(ISBLANK(Registration_Tbl3[[#This Row],[Facility_Unit_Name]]),"",'EPE Information'!$C$9)</f>
        <v/>
      </c>
      <c r="B229" s="51"/>
      <c r="C229" s="63"/>
      <c r="D229" s="70"/>
      <c r="E229" s="68"/>
      <c r="F229" s="63"/>
      <c r="G229" s="63"/>
      <c r="H229" s="63"/>
      <c r="I229" s="70"/>
      <c r="J229" s="55"/>
      <c r="K229" s="75"/>
      <c r="L229" s="75"/>
      <c r="M229" s="75"/>
      <c r="N229" s="75"/>
      <c r="O229" s="56"/>
      <c r="P229" s="57"/>
      <c r="Q229" s="63"/>
      <c r="R229" s="70"/>
      <c r="S229" s="58"/>
      <c r="T229" s="70"/>
      <c r="U229" s="70"/>
      <c r="V229" s="70"/>
      <c r="W229" s="70"/>
      <c r="X229" s="56"/>
      <c r="Y229" s="57"/>
      <c r="Z229" s="57"/>
      <c r="AA229" s="56"/>
      <c r="AB229" s="57"/>
    </row>
    <row r="230" spans="1:28" ht="16" thickBot="1" x14ac:dyDescent="0.4">
      <c r="A230" s="74" t="str">
        <f>IF(ISBLANK(Registration_Tbl3[[#This Row],[Facility_Unit_Name]]),"",'EPE Information'!$C$9)</f>
        <v/>
      </c>
      <c r="B230" s="51"/>
      <c r="C230" s="63"/>
      <c r="D230" s="70"/>
      <c r="E230" s="68"/>
      <c r="F230" s="63"/>
      <c r="G230" s="63"/>
      <c r="H230" s="63"/>
      <c r="I230" s="70"/>
      <c r="J230" s="55"/>
      <c r="K230" s="75"/>
      <c r="L230" s="75"/>
      <c r="M230" s="75"/>
      <c r="N230" s="75"/>
      <c r="O230" s="56"/>
      <c r="P230" s="57"/>
      <c r="Q230" s="63"/>
      <c r="R230" s="70"/>
      <c r="S230" s="58"/>
      <c r="T230" s="70"/>
      <c r="U230" s="70"/>
      <c r="V230" s="70"/>
      <c r="W230" s="70"/>
      <c r="X230" s="56"/>
      <c r="Y230" s="57"/>
      <c r="Z230" s="57"/>
      <c r="AA230" s="56"/>
      <c r="AB230" s="57"/>
    </row>
    <row r="231" spans="1:28" ht="16" thickBot="1" x14ac:dyDescent="0.4">
      <c r="A231" s="74" t="str">
        <f>IF(ISBLANK(Registration_Tbl3[[#This Row],[Facility_Unit_Name]]),"",'EPE Information'!$C$9)</f>
        <v/>
      </c>
      <c r="B231" s="51"/>
      <c r="C231" s="63"/>
      <c r="D231" s="70"/>
      <c r="E231" s="68"/>
      <c r="F231" s="63"/>
      <c r="G231" s="63"/>
      <c r="H231" s="63"/>
      <c r="I231" s="70"/>
      <c r="J231" s="55"/>
      <c r="K231" s="75"/>
      <c r="L231" s="75"/>
      <c r="M231" s="75"/>
      <c r="N231" s="75"/>
      <c r="O231" s="56"/>
      <c r="P231" s="57"/>
      <c r="Q231" s="63"/>
      <c r="R231" s="70"/>
      <c r="S231" s="58"/>
      <c r="T231" s="70"/>
      <c r="U231" s="70"/>
      <c r="V231" s="70"/>
      <c r="W231" s="70"/>
      <c r="X231" s="56"/>
      <c r="Y231" s="57"/>
      <c r="Z231" s="57"/>
      <c r="AA231" s="56"/>
      <c r="AB231" s="57"/>
    </row>
    <row r="232" spans="1:28" ht="16" thickBot="1" x14ac:dyDescent="0.4">
      <c r="A232" s="74" t="str">
        <f>IF(ISBLANK(Registration_Tbl3[[#This Row],[Facility_Unit_Name]]),"",'EPE Information'!$C$9)</f>
        <v/>
      </c>
      <c r="B232" s="51"/>
      <c r="C232" s="63"/>
      <c r="D232" s="70"/>
      <c r="E232" s="68"/>
      <c r="F232" s="63"/>
      <c r="G232" s="63"/>
      <c r="H232" s="63"/>
      <c r="I232" s="70"/>
      <c r="J232" s="55"/>
      <c r="K232" s="75"/>
      <c r="L232" s="75"/>
      <c r="M232" s="75"/>
      <c r="N232" s="75"/>
      <c r="O232" s="56"/>
      <c r="P232" s="57"/>
      <c r="Q232" s="63"/>
      <c r="R232" s="70"/>
      <c r="S232" s="58"/>
      <c r="T232" s="70"/>
      <c r="U232" s="70"/>
      <c r="V232" s="70"/>
      <c r="W232" s="70"/>
      <c r="X232" s="56"/>
      <c r="Y232" s="57"/>
      <c r="Z232" s="57"/>
      <c r="AA232" s="56"/>
      <c r="AB232" s="57"/>
    </row>
    <row r="233" spans="1:28" ht="16" thickBot="1" x14ac:dyDescent="0.4">
      <c r="A233" s="74" t="str">
        <f>IF(ISBLANK(Registration_Tbl3[[#This Row],[Facility_Unit_Name]]),"",'EPE Information'!$C$9)</f>
        <v/>
      </c>
      <c r="B233" s="51"/>
      <c r="C233" s="63"/>
      <c r="D233" s="70"/>
      <c r="E233" s="68"/>
      <c r="F233" s="63"/>
      <c r="G233" s="63"/>
      <c r="H233" s="63"/>
      <c r="I233" s="70"/>
      <c r="J233" s="55"/>
      <c r="K233" s="75"/>
      <c r="L233" s="75"/>
      <c r="M233" s="75"/>
      <c r="N233" s="75"/>
      <c r="O233" s="56"/>
      <c r="P233" s="57"/>
      <c r="Q233" s="63"/>
      <c r="R233" s="70"/>
      <c r="S233" s="58"/>
      <c r="T233" s="70"/>
      <c r="U233" s="70"/>
      <c r="V233" s="70"/>
      <c r="W233" s="70"/>
      <c r="X233" s="56"/>
      <c r="Y233" s="57"/>
      <c r="Z233" s="57"/>
      <c r="AA233" s="56"/>
      <c r="AB233" s="57"/>
    </row>
    <row r="234" spans="1:28" ht="16" thickBot="1" x14ac:dyDescent="0.4">
      <c r="A234" s="74" t="str">
        <f>IF(ISBLANK(Registration_Tbl3[[#This Row],[Facility_Unit_Name]]),"",'EPE Information'!$C$9)</f>
        <v/>
      </c>
      <c r="B234" s="51"/>
      <c r="C234" s="63"/>
      <c r="D234" s="70"/>
      <c r="E234" s="68"/>
      <c r="F234" s="63"/>
      <c r="G234" s="63"/>
      <c r="H234" s="63"/>
      <c r="I234" s="70"/>
      <c r="J234" s="55"/>
      <c r="K234" s="75"/>
      <c r="L234" s="75"/>
      <c r="M234" s="75"/>
      <c r="N234" s="75"/>
      <c r="O234" s="56"/>
      <c r="P234" s="57"/>
      <c r="Q234" s="63"/>
      <c r="R234" s="70"/>
      <c r="S234" s="58"/>
      <c r="T234" s="70"/>
      <c r="U234" s="70"/>
      <c r="V234" s="70"/>
      <c r="W234" s="70"/>
      <c r="X234" s="56"/>
      <c r="Y234" s="57"/>
      <c r="Z234" s="57"/>
      <c r="AA234" s="56"/>
      <c r="AB234" s="57"/>
    </row>
    <row r="235" spans="1:28" ht="16" thickBot="1" x14ac:dyDescent="0.4">
      <c r="A235" s="74" t="str">
        <f>IF(ISBLANK(Registration_Tbl3[[#This Row],[Facility_Unit_Name]]),"",'EPE Information'!$C$9)</f>
        <v/>
      </c>
      <c r="B235" s="51"/>
      <c r="C235" s="63"/>
      <c r="D235" s="70"/>
      <c r="E235" s="68"/>
      <c r="F235" s="63"/>
      <c r="G235" s="63"/>
      <c r="H235" s="63"/>
      <c r="I235" s="70"/>
      <c r="J235" s="55"/>
      <c r="K235" s="75"/>
      <c r="L235" s="75"/>
      <c r="M235" s="75"/>
      <c r="N235" s="75"/>
      <c r="O235" s="56"/>
      <c r="P235" s="57"/>
      <c r="Q235" s="63"/>
      <c r="R235" s="70"/>
      <c r="S235" s="58"/>
      <c r="T235" s="70"/>
      <c r="U235" s="70"/>
      <c r="V235" s="70"/>
      <c r="W235" s="70"/>
      <c r="X235" s="56"/>
      <c r="Y235" s="57"/>
      <c r="Z235" s="57"/>
      <c r="AA235" s="56"/>
      <c r="AB235" s="57"/>
    </row>
    <row r="236" spans="1:28" ht="16" thickBot="1" x14ac:dyDescent="0.4">
      <c r="A236" s="74" t="str">
        <f>IF(ISBLANK(Registration_Tbl3[[#This Row],[Facility_Unit_Name]]),"",'EPE Information'!$C$9)</f>
        <v/>
      </c>
      <c r="B236" s="51"/>
      <c r="C236" s="63"/>
      <c r="D236" s="70"/>
      <c r="E236" s="68"/>
      <c r="F236" s="63"/>
      <c r="G236" s="63"/>
      <c r="H236" s="63"/>
      <c r="I236" s="70"/>
      <c r="J236" s="55"/>
      <c r="K236" s="75"/>
      <c r="L236" s="75"/>
      <c r="M236" s="75"/>
      <c r="N236" s="75"/>
      <c r="O236" s="56"/>
      <c r="P236" s="57"/>
      <c r="Q236" s="63"/>
      <c r="R236" s="70"/>
      <c r="S236" s="58"/>
      <c r="T236" s="70"/>
      <c r="U236" s="70"/>
      <c r="V236" s="70"/>
      <c r="W236" s="70"/>
      <c r="X236" s="56"/>
      <c r="Y236" s="57"/>
      <c r="Z236" s="57"/>
      <c r="AA236" s="56"/>
      <c r="AB236" s="57"/>
    </row>
    <row r="237" spans="1:28" ht="16" thickBot="1" x14ac:dyDescent="0.4">
      <c r="A237" s="74" t="str">
        <f>IF(ISBLANK(Registration_Tbl3[[#This Row],[Facility_Unit_Name]]),"",'EPE Information'!$C$9)</f>
        <v/>
      </c>
      <c r="B237" s="51"/>
      <c r="C237" s="63"/>
      <c r="D237" s="70"/>
      <c r="E237" s="68"/>
      <c r="F237" s="63"/>
      <c r="G237" s="63"/>
      <c r="H237" s="63"/>
      <c r="I237" s="70"/>
      <c r="J237" s="55"/>
      <c r="K237" s="75"/>
      <c r="L237" s="75"/>
      <c r="M237" s="75"/>
      <c r="N237" s="75"/>
      <c r="O237" s="56"/>
      <c r="P237" s="57"/>
      <c r="Q237" s="63"/>
      <c r="R237" s="70"/>
      <c r="S237" s="58"/>
      <c r="T237" s="70"/>
      <c r="U237" s="70"/>
      <c r="V237" s="70"/>
      <c r="W237" s="70"/>
      <c r="X237" s="56"/>
      <c r="Y237" s="57"/>
      <c r="Z237" s="57"/>
      <c r="AA237" s="56"/>
      <c r="AB237" s="57"/>
    </row>
    <row r="238" spans="1:28" ht="16" thickBot="1" x14ac:dyDescent="0.4">
      <c r="A238" s="74" t="str">
        <f>IF(ISBLANK(Registration_Tbl3[[#This Row],[Facility_Unit_Name]]),"",'EPE Information'!$C$9)</f>
        <v/>
      </c>
      <c r="B238" s="51"/>
      <c r="C238" s="63"/>
      <c r="D238" s="70"/>
      <c r="E238" s="68"/>
      <c r="F238" s="63"/>
      <c r="G238" s="63"/>
      <c r="H238" s="63"/>
      <c r="I238" s="70"/>
      <c r="J238" s="55"/>
      <c r="K238" s="75"/>
      <c r="L238" s="75"/>
      <c r="M238" s="75"/>
      <c r="N238" s="75"/>
      <c r="O238" s="56"/>
      <c r="P238" s="57"/>
      <c r="Q238" s="63"/>
      <c r="R238" s="70"/>
      <c r="S238" s="58"/>
      <c r="T238" s="70"/>
      <c r="U238" s="70"/>
      <c r="V238" s="70"/>
      <c r="W238" s="70"/>
      <c r="X238" s="56"/>
      <c r="Y238" s="57"/>
      <c r="Z238" s="57"/>
      <c r="AA238" s="56"/>
      <c r="AB238" s="57"/>
    </row>
    <row r="239" spans="1:28" ht="16" thickBot="1" x14ac:dyDescent="0.4">
      <c r="A239" s="74" t="str">
        <f>IF(ISBLANK(Registration_Tbl3[[#This Row],[Facility_Unit_Name]]),"",'EPE Information'!$C$9)</f>
        <v/>
      </c>
      <c r="B239" s="51"/>
      <c r="C239" s="63"/>
      <c r="D239" s="70"/>
      <c r="E239" s="68"/>
      <c r="F239" s="63"/>
      <c r="G239" s="63"/>
      <c r="H239" s="63"/>
      <c r="I239" s="70"/>
      <c r="J239" s="55"/>
      <c r="K239" s="75"/>
      <c r="L239" s="75"/>
      <c r="M239" s="75"/>
      <c r="N239" s="75"/>
      <c r="O239" s="56"/>
      <c r="P239" s="57"/>
      <c r="Q239" s="63"/>
      <c r="R239" s="70"/>
      <c r="S239" s="58"/>
      <c r="T239" s="70"/>
      <c r="U239" s="70"/>
      <c r="V239" s="70"/>
      <c r="W239" s="70"/>
      <c r="X239" s="56"/>
      <c r="Y239" s="57"/>
      <c r="Z239" s="57"/>
      <c r="AA239" s="56"/>
      <c r="AB239" s="57"/>
    </row>
    <row r="240" spans="1:28" ht="16" thickBot="1" x14ac:dyDescent="0.4">
      <c r="A240" s="74" t="str">
        <f>IF(ISBLANK(Registration_Tbl3[[#This Row],[Facility_Unit_Name]]),"",'EPE Information'!$C$9)</f>
        <v/>
      </c>
      <c r="B240" s="51"/>
      <c r="C240" s="63"/>
      <c r="D240" s="70"/>
      <c r="E240" s="68"/>
      <c r="F240" s="63"/>
      <c r="G240" s="63"/>
      <c r="H240" s="63"/>
      <c r="I240" s="70"/>
      <c r="J240" s="55"/>
      <c r="K240" s="75"/>
      <c r="L240" s="75"/>
      <c r="M240" s="75"/>
      <c r="N240" s="75"/>
      <c r="O240" s="56"/>
      <c r="P240" s="57"/>
      <c r="Q240" s="63"/>
      <c r="R240" s="70"/>
      <c r="S240" s="58"/>
      <c r="T240" s="70"/>
      <c r="U240" s="70"/>
      <c r="V240" s="70"/>
      <c r="W240" s="70"/>
      <c r="X240" s="56"/>
      <c r="Y240" s="57"/>
      <c r="Z240" s="57"/>
      <c r="AA240" s="56"/>
      <c r="AB240" s="57"/>
    </row>
    <row r="241" spans="1:28" ht="16" thickBot="1" x14ac:dyDescent="0.4">
      <c r="A241" s="74" t="str">
        <f>IF(ISBLANK(Registration_Tbl3[[#This Row],[Facility_Unit_Name]]),"",'EPE Information'!$C$9)</f>
        <v/>
      </c>
      <c r="B241" s="51"/>
      <c r="C241" s="63"/>
      <c r="D241" s="70"/>
      <c r="E241" s="68"/>
      <c r="F241" s="63"/>
      <c r="G241" s="63"/>
      <c r="H241" s="63"/>
      <c r="I241" s="70"/>
      <c r="J241" s="55"/>
      <c r="K241" s="75"/>
      <c r="L241" s="75"/>
      <c r="M241" s="75"/>
      <c r="N241" s="75"/>
      <c r="O241" s="56"/>
      <c r="P241" s="57"/>
      <c r="Q241" s="63"/>
      <c r="R241" s="70"/>
      <c r="S241" s="58"/>
      <c r="T241" s="70"/>
      <c r="U241" s="70"/>
      <c r="V241" s="70"/>
      <c r="W241" s="70"/>
      <c r="X241" s="56"/>
      <c r="Y241" s="57"/>
      <c r="Z241" s="57"/>
      <c r="AA241" s="56"/>
      <c r="AB241" s="57"/>
    </row>
    <row r="242" spans="1:28" ht="16" thickBot="1" x14ac:dyDescent="0.4">
      <c r="A242" s="74" t="str">
        <f>IF(ISBLANK(Registration_Tbl3[[#This Row],[Facility_Unit_Name]]),"",'EPE Information'!$C$9)</f>
        <v/>
      </c>
      <c r="B242" s="51"/>
      <c r="C242" s="63"/>
      <c r="D242" s="70"/>
      <c r="E242" s="68"/>
      <c r="F242" s="63"/>
      <c r="G242" s="63"/>
      <c r="H242" s="63"/>
      <c r="I242" s="70"/>
      <c r="J242" s="55"/>
      <c r="K242" s="75"/>
      <c r="L242" s="75"/>
      <c r="M242" s="75"/>
      <c r="N242" s="75"/>
      <c r="O242" s="56"/>
      <c r="P242" s="57"/>
      <c r="Q242" s="63"/>
      <c r="R242" s="70"/>
      <c r="S242" s="58"/>
      <c r="T242" s="70"/>
      <c r="U242" s="70"/>
      <c r="V242" s="70"/>
      <c r="W242" s="70"/>
      <c r="X242" s="56"/>
      <c r="Y242" s="57"/>
      <c r="Z242" s="57"/>
      <c r="AA242" s="56"/>
      <c r="AB242" s="57"/>
    </row>
    <row r="243" spans="1:28" ht="16" thickBot="1" x14ac:dyDescent="0.4">
      <c r="A243" s="74" t="str">
        <f>IF(ISBLANK(Registration_Tbl3[[#This Row],[Facility_Unit_Name]]),"",'EPE Information'!$C$9)</f>
        <v/>
      </c>
      <c r="B243" s="51"/>
      <c r="C243" s="63"/>
      <c r="D243" s="70"/>
      <c r="E243" s="68"/>
      <c r="F243" s="63"/>
      <c r="G243" s="63"/>
      <c r="H243" s="63"/>
      <c r="I243" s="70"/>
      <c r="J243" s="55"/>
      <c r="K243" s="75"/>
      <c r="L243" s="75"/>
      <c r="M243" s="75"/>
      <c r="N243" s="75"/>
      <c r="O243" s="56"/>
      <c r="P243" s="57"/>
      <c r="Q243" s="63"/>
      <c r="R243" s="70"/>
      <c r="S243" s="58"/>
      <c r="T243" s="70"/>
      <c r="U243" s="70"/>
      <c r="V243" s="70"/>
      <c r="W243" s="70"/>
      <c r="X243" s="56"/>
      <c r="Y243" s="57"/>
      <c r="Z243" s="57"/>
      <c r="AA243" s="56"/>
      <c r="AB243" s="57"/>
    </row>
    <row r="244" spans="1:28" ht="16" thickBot="1" x14ac:dyDescent="0.4">
      <c r="A244" s="74" t="str">
        <f>IF(ISBLANK(Registration_Tbl3[[#This Row],[Facility_Unit_Name]]),"",'EPE Information'!$C$9)</f>
        <v/>
      </c>
      <c r="B244" s="51"/>
      <c r="C244" s="63"/>
      <c r="D244" s="70"/>
      <c r="E244" s="68"/>
      <c r="F244" s="63"/>
      <c r="G244" s="63"/>
      <c r="H244" s="63"/>
      <c r="I244" s="70"/>
      <c r="J244" s="55"/>
      <c r="K244" s="75"/>
      <c r="L244" s="75"/>
      <c r="M244" s="75"/>
      <c r="N244" s="75"/>
      <c r="O244" s="56"/>
      <c r="P244" s="57"/>
      <c r="Q244" s="63"/>
      <c r="R244" s="70"/>
      <c r="S244" s="58"/>
      <c r="T244" s="70"/>
      <c r="U244" s="70"/>
      <c r="V244" s="70"/>
      <c r="W244" s="70"/>
      <c r="X244" s="56"/>
      <c r="Y244" s="57"/>
      <c r="Z244" s="57"/>
      <c r="AA244" s="56"/>
      <c r="AB244" s="57"/>
    </row>
    <row r="245" spans="1:28" ht="16" thickBot="1" x14ac:dyDescent="0.4">
      <c r="A245" s="74" t="str">
        <f>IF(ISBLANK(Registration_Tbl3[[#This Row],[Facility_Unit_Name]]),"",'EPE Information'!$C$9)</f>
        <v/>
      </c>
      <c r="B245" s="51"/>
      <c r="C245" s="63"/>
      <c r="D245" s="70"/>
      <c r="E245" s="68"/>
      <c r="F245" s="63"/>
      <c r="G245" s="63"/>
      <c r="H245" s="63"/>
      <c r="I245" s="70"/>
      <c r="J245" s="55"/>
      <c r="K245" s="75"/>
      <c r="L245" s="75"/>
      <c r="M245" s="75"/>
      <c r="N245" s="75"/>
      <c r="O245" s="56"/>
      <c r="P245" s="57"/>
      <c r="Q245" s="63"/>
      <c r="R245" s="70"/>
      <c r="S245" s="58"/>
      <c r="T245" s="70"/>
      <c r="U245" s="70"/>
      <c r="V245" s="70"/>
      <c r="W245" s="70"/>
      <c r="X245" s="56"/>
      <c r="Y245" s="57"/>
      <c r="Z245" s="57"/>
      <c r="AA245" s="56"/>
      <c r="AB245" s="57"/>
    </row>
    <row r="246" spans="1:28" ht="16" thickBot="1" x14ac:dyDescent="0.4">
      <c r="A246" s="74" t="str">
        <f>IF(ISBLANK(Registration_Tbl3[[#This Row],[Facility_Unit_Name]]),"",'EPE Information'!$C$9)</f>
        <v/>
      </c>
      <c r="B246" s="51"/>
      <c r="C246" s="63"/>
      <c r="D246" s="70"/>
      <c r="E246" s="68"/>
      <c r="F246" s="63"/>
      <c r="G246" s="63"/>
      <c r="H246" s="63"/>
      <c r="I246" s="70"/>
      <c r="J246" s="55"/>
      <c r="K246" s="75"/>
      <c r="L246" s="75"/>
      <c r="M246" s="75"/>
      <c r="N246" s="75"/>
      <c r="O246" s="56"/>
      <c r="P246" s="57"/>
      <c r="Q246" s="63"/>
      <c r="R246" s="70"/>
      <c r="S246" s="58"/>
      <c r="T246" s="70"/>
      <c r="U246" s="70"/>
      <c r="V246" s="70"/>
      <c r="W246" s="70"/>
      <c r="X246" s="56"/>
      <c r="Y246" s="57"/>
      <c r="Z246" s="57"/>
      <c r="AA246" s="56"/>
      <c r="AB246" s="57"/>
    </row>
    <row r="247" spans="1:28" ht="16" thickBot="1" x14ac:dyDescent="0.4">
      <c r="A247" s="74" t="str">
        <f>IF(ISBLANK(Registration_Tbl3[[#This Row],[Facility_Unit_Name]]),"",'EPE Information'!$C$9)</f>
        <v/>
      </c>
      <c r="B247" s="51"/>
      <c r="C247" s="63"/>
      <c r="D247" s="70"/>
      <c r="E247" s="68"/>
      <c r="F247" s="63"/>
      <c r="G247" s="63"/>
      <c r="H247" s="63"/>
      <c r="I247" s="70"/>
      <c r="J247" s="55"/>
      <c r="K247" s="75"/>
      <c r="L247" s="75"/>
      <c r="M247" s="75"/>
      <c r="N247" s="75"/>
      <c r="O247" s="56"/>
      <c r="P247" s="57"/>
      <c r="Q247" s="63"/>
      <c r="R247" s="70"/>
      <c r="S247" s="58"/>
      <c r="T247" s="70"/>
      <c r="U247" s="70"/>
      <c r="V247" s="70"/>
      <c r="W247" s="70"/>
      <c r="X247" s="56"/>
      <c r="Y247" s="57"/>
      <c r="Z247" s="57"/>
      <c r="AA247" s="56"/>
      <c r="AB247" s="57"/>
    </row>
    <row r="248" spans="1:28" ht="16" thickBot="1" x14ac:dyDescent="0.4">
      <c r="A248" s="74" t="str">
        <f>IF(ISBLANK(Registration_Tbl3[[#This Row],[Facility_Unit_Name]]),"",'EPE Information'!$C$9)</f>
        <v/>
      </c>
      <c r="B248" s="51"/>
      <c r="C248" s="63"/>
      <c r="D248" s="70"/>
      <c r="E248" s="68"/>
      <c r="F248" s="63"/>
      <c r="G248" s="63"/>
      <c r="H248" s="63"/>
      <c r="I248" s="70"/>
      <c r="J248" s="55"/>
      <c r="K248" s="75"/>
      <c r="L248" s="75"/>
      <c r="M248" s="75"/>
      <c r="N248" s="75"/>
      <c r="O248" s="56"/>
      <c r="P248" s="57"/>
      <c r="Q248" s="63"/>
      <c r="R248" s="70"/>
      <c r="S248" s="58"/>
      <c r="T248" s="70"/>
      <c r="U248" s="70"/>
      <c r="V248" s="70"/>
      <c r="W248" s="70"/>
      <c r="X248" s="56"/>
      <c r="Y248" s="57"/>
      <c r="Z248" s="57"/>
      <c r="AA248" s="56"/>
      <c r="AB248" s="57"/>
    </row>
    <row r="249" spans="1:28" ht="16" thickBot="1" x14ac:dyDescent="0.4">
      <c r="A249" s="74" t="str">
        <f>IF(ISBLANK(Registration_Tbl3[[#This Row],[Facility_Unit_Name]]),"",'EPE Information'!$C$9)</f>
        <v/>
      </c>
      <c r="B249" s="51"/>
      <c r="C249" s="63"/>
      <c r="D249" s="70"/>
      <c r="E249" s="68"/>
      <c r="F249" s="63"/>
      <c r="G249" s="63"/>
      <c r="H249" s="63"/>
      <c r="I249" s="70"/>
      <c r="J249" s="55"/>
      <c r="K249" s="75"/>
      <c r="L249" s="75"/>
      <c r="M249" s="75"/>
      <c r="N249" s="75"/>
      <c r="O249" s="56"/>
      <c r="P249" s="57"/>
      <c r="Q249" s="63"/>
      <c r="R249" s="70"/>
      <c r="S249" s="58"/>
      <c r="T249" s="70"/>
      <c r="U249" s="70"/>
      <c r="V249" s="70"/>
      <c r="W249" s="70"/>
      <c r="X249" s="56"/>
      <c r="Y249" s="57"/>
      <c r="Z249" s="57"/>
      <c r="AA249" s="56"/>
      <c r="AB249" s="57"/>
    </row>
    <row r="250" spans="1:28" ht="16" thickBot="1" x14ac:dyDescent="0.4">
      <c r="A250" s="74" t="str">
        <f>IF(ISBLANK(Registration_Tbl3[[#This Row],[Facility_Unit_Name]]),"",'EPE Information'!$C$9)</f>
        <v/>
      </c>
      <c r="B250" s="51"/>
      <c r="C250" s="63"/>
      <c r="D250" s="70"/>
      <c r="E250" s="68"/>
      <c r="F250" s="63"/>
      <c r="G250" s="63"/>
      <c r="H250" s="63"/>
      <c r="I250" s="70"/>
      <c r="J250" s="55"/>
      <c r="K250" s="75"/>
      <c r="L250" s="75"/>
      <c r="M250" s="75"/>
      <c r="N250" s="75"/>
      <c r="O250" s="56"/>
      <c r="P250" s="57"/>
      <c r="Q250" s="63"/>
      <c r="R250" s="70"/>
      <c r="S250" s="58"/>
      <c r="T250" s="70"/>
      <c r="U250" s="70"/>
      <c r="V250" s="70"/>
      <c r="W250" s="70"/>
      <c r="X250" s="56"/>
      <c r="Y250" s="57"/>
      <c r="Z250" s="57"/>
      <c r="AA250" s="56"/>
      <c r="AB250" s="57"/>
    </row>
    <row r="251" spans="1:28" ht="16" thickBot="1" x14ac:dyDescent="0.4">
      <c r="A251" s="74" t="str">
        <f>IF(ISBLANK(Registration_Tbl3[[#This Row],[Facility_Unit_Name]]),"",'EPE Information'!$C$9)</f>
        <v/>
      </c>
      <c r="B251" s="51"/>
      <c r="C251" s="63"/>
      <c r="D251" s="70"/>
      <c r="E251" s="68"/>
      <c r="F251" s="63"/>
      <c r="G251" s="63"/>
      <c r="H251" s="63"/>
      <c r="I251" s="70"/>
      <c r="J251" s="55"/>
      <c r="K251" s="75"/>
      <c r="L251" s="75"/>
      <c r="M251" s="75"/>
      <c r="N251" s="75"/>
      <c r="O251" s="56"/>
      <c r="P251" s="57"/>
      <c r="Q251" s="63"/>
      <c r="R251" s="70"/>
      <c r="S251" s="58"/>
      <c r="T251" s="70"/>
      <c r="U251" s="70"/>
      <c r="V251" s="70"/>
      <c r="W251" s="70"/>
      <c r="X251" s="56"/>
      <c r="Y251" s="57"/>
      <c r="Z251" s="57"/>
      <c r="AA251" s="56"/>
      <c r="AB251" s="57"/>
    </row>
    <row r="252" spans="1:28" ht="16" thickBot="1" x14ac:dyDescent="0.4">
      <c r="A252" s="74" t="str">
        <f>IF(ISBLANK(Registration_Tbl3[[#This Row],[Facility_Unit_Name]]),"",'EPE Information'!$C$9)</f>
        <v/>
      </c>
      <c r="B252" s="51"/>
      <c r="C252" s="63"/>
      <c r="D252" s="70"/>
      <c r="E252" s="68"/>
      <c r="F252" s="63"/>
      <c r="G252" s="63"/>
      <c r="H252" s="63"/>
      <c r="I252" s="70"/>
      <c r="J252" s="55"/>
      <c r="K252" s="75"/>
      <c r="L252" s="75"/>
      <c r="M252" s="75"/>
      <c r="N252" s="75"/>
      <c r="O252" s="56"/>
      <c r="P252" s="57"/>
      <c r="Q252" s="63"/>
      <c r="R252" s="70"/>
      <c r="S252" s="58"/>
      <c r="T252" s="70"/>
      <c r="U252" s="70"/>
      <c r="V252" s="70"/>
      <c r="W252" s="70"/>
      <c r="X252" s="56"/>
      <c r="Y252" s="57"/>
      <c r="Z252" s="57"/>
      <c r="AA252" s="56"/>
      <c r="AB252" s="57"/>
    </row>
    <row r="253" spans="1:28" ht="16" thickBot="1" x14ac:dyDescent="0.4">
      <c r="A253" s="74" t="str">
        <f>IF(ISBLANK(Registration_Tbl3[[#This Row],[Facility_Unit_Name]]),"",'EPE Information'!$C$9)</f>
        <v/>
      </c>
      <c r="B253" s="51"/>
      <c r="C253" s="63"/>
      <c r="D253" s="70"/>
      <c r="E253" s="68"/>
      <c r="F253" s="63"/>
      <c r="G253" s="63"/>
      <c r="H253" s="63"/>
      <c r="I253" s="70"/>
      <c r="J253" s="55"/>
      <c r="K253" s="75"/>
      <c r="L253" s="75"/>
      <c r="M253" s="75"/>
      <c r="N253" s="75"/>
      <c r="O253" s="56"/>
      <c r="P253" s="57"/>
      <c r="Q253" s="63"/>
      <c r="R253" s="70"/>
      <c r="S253" s="58"/>
      <c r="T253" s="70"/>
      <c r="U253" s="70"/>
      <c r="V253" s="70"/>
      <c r="W253" s="70"/>
      <c r="X253" s="56"/>
      <c r="Y253" s="57"/>
      <c r="Z253" s="57"/>
      <c r="AA253" s="56"/>
      <c r="AB253" s="57"/>
    </row>
    <row r="254" spans="1:28" ht="16" thickBot="1" x14ac:dyDescent="0.4">
      <c r="A254" s="74" t="str">
        <f>IF(ISBLANK(Registration_Tbl3[[#This Row],[Facility_Unit_Name]]),"",'EPE Information'!$C$9)</f>
        <v/>
      </c>
      <c r="B254" s="51"/>
      <c r="C254" s="63"/>
      <c r="D254" s="70"/>
      <c r="E254" s="68"/>
      <c r="F254" s="63"/>
      <c r="G254" s="63"/>
      <c r="H254" s="63"/>
      <c r="I254" s="70"/>
      <c r="J254" s="55"/>
      <c r="K254" s="75"/>
      <c r="L254" s="75"/>
      <c r="M254" s="75"/>
      <c r="N254" s="75"/>
      <c r="O254" s="56"/>
      <c r="P254" s="57"/>
      <c r="Q254" s="63"/>
      <c r="R254" s="70"/>
      <c r="S254" s="58"/>
      <c r="T254" s="70"/>
      <c r="U254" s="70"/>
      <c r="V254" s="70"/>
      <c r="W254" s="70"/>
      <c r="X254" s="56"/>
      <c r="Y254" s="57"/>
      <c r="Z254" s="57"/>
      <c r="AA254" s="56"/>
      <c r="AB254" s="57"/>
    </row>
    <row r="255" spans="1:28" ht="16" thickBot="1" x14ac:dyDescent="0.4">
      <c r="A255" s="74" t="str">
        <f>IF(ISBLANK(Registration_Tbl3[[#This Row],[Facility_Unit_Name]]),"",'EPE Information'!$C$9)</f>
        <v/>
      </c>
      <c r="B255" s="51"/>
      <c r="C255" s="63"/>
      <c r="D255" s="70"/>
      <c r="E255" s="68"/>
      <c r="F255" s="63"/>
      <c r="G255" s="63"/>
      <c r="H255" s="63"/>
      <c r="I255" s="70"/>
      <c r="J255" s="55"/>
      <c r="K255" s="75"/>
      <c r="L255" s="75"/>
      <c r="M255" s="75"/>
      <c r="N255" s="75"/>
      <c r="O255" s="56"/>
      <c r="P255" s="57"/>
      <c r="Q255" s="63"/>
      <c r="R255" s="70"/>
      <c r="S255" s="58"/>
      <c r="T255" s="70"/>
      <c r="U255" s="70"/>
      <c r="V255" s="70"/>
      <c r="W255" s="70"/>
      <c r="X255" s="56"/>
      <c r="Y255" s="57"/>
      <c r="Z255" s="57"/>
      <c r="AA255" s="56"/>
      <c r="AB255" s="57"/>
    </row>
    <row r="256" spans="1:28" ht="16" thickBot="1" x14ac:dyDescent="0.4">
      <c r="A256" s="74" t="str">
        <f>IF(ISBLANK(Registration_Tbl3[[#This Row],[Facility_Unit_Name]]),"",'EPE Information'!$C$9)</f>
        <v/>
      </c>
      <c r="B256" s="51"/>
      <c r="C256" s="63"/>
      <c r="D256" s="70"/>
      <c r="E256" s="68"/>
      <c r="F256" s="63"/>
      <c r="G256" s="63"/>
      <c r="H256" s="63"/>
      <c r="I256" s="70"/>
      <c r="J256" s="55"/>
      <c r="K256" s="75"/>
      <c r="L256" s="75"/>
      <c r="M256" s="75"/>
      <c r="N256" s="75"/>
      <c r="O256" s="56"/>
      <c r="P256" s="57"/>
      <c r="Q256" s="63"/>
      <c r="R256" s="70"/>
      <c r="S256" s="58"/>
      <c r="T256" s="70"/>
      <c r="U256" s="70"/>
      <c r="V256" s="70"/>
      <c r="W256" s="70"/>
      <c r="X256" s="56"/>
      <c r="Y256" s="57"/>
      <c r="Z256" s="57"/>
      <c r="AA256" s="56"/>
      <c r="AB256" s="57"/>
    </row>
    <row r="257" spans="1:28" ht="16" thickBot="1" x14ac:dyDescent="0.4">
      <c r="A257" s="74" t="str">
        <f>IF(ISBLANK(Registration_Tbl3[[#This Row],[Facility_Unit_Name]]),"",'EPE Information'!$C$9)</f>
        <v/>
      </c>
      <c r="B257" s="51"/>
      <c r="C257" s="63"/>
      <c r="D257" s="70"/>
      <c r="E257" s="68"/>
      <c r="F257" s="63"/>
      <c r="G257" s="63"/>
      <c r="H257" s="63"/>
      <c r="I257" s="70"/>
      <c r="J257" s="55"/>
      <c r="K257" s="75"/>
      <c r="L257" s="75"/>
      <c r="M257" s="75"/>
      <c r="N257" s="75"/>
      <c r="O257" s="56"/>
      <c r="P257" s="57"/>
      <c r="Q257" s="63"/>
      <c r="R257" s="70"/>
      <c r="S257" s="58"/>
      <c r="T257" s="70"/>
      <c r="U257" s="70"/>
      <c r="V257" s="70"/>
      <c r="W257" s="70"/>
      <c r="X257" s="56"/>
      <c r="Y257" s="57"/>
      <c r="Z257" s="57"/>
      <c r="AA257" s="56"/>
      <c r="AB257" s="57"/>
    </row>
    <row r="258" spans="1:28" ht="16" thickBot="1" x14ac:dyDescent="0.4">
      <c r="A258" s="74" t="str">
        <f>IF(ISBLANK(Registration_Tbl3[[#This Row],[Facility_Unit_Name]]),"",'EPE Information'!$C$9)</f>
        <v/>
      </c>
      <c r="B258" s="51"/>
      <c r="C258" s="63"/>
      <c r="D258" s="70"/>
      <c r="E258" s="68"/>
      <c r="F258" s="63"/>
      <c r="G258" s="63"/>
      <c r="H258" s="63"/>
      <c r="I258" s="70"/>
      <c r="J258" s="55"/>
      <c r="K258" s="75"/>
      <c r="L258" s="75"/>
      <c r="M258" s="75"/>
      <c r="N258" s="75"/>
      <c r="O258" s="56"/>
      <c r="P258" s="57"/>
      <c r="Q258" s="63"/>
      <c r="R258" s="70"/>
      <c r="S258" s="58"/>
      <c r="T258" s="70"/>
      <c r="U258" s="70"/>
      <c r="V258" s="70"/>
      <c r="W258" s="70"/>
      <c r="X258" s="56"/>
      <c r="Y258" s="57"/>
      <c r="Z258" s="57"/>
      <c r="AA258" s="56"/>
      <c r="AB258" s="57"/>
    </row>
    <row r="259" spans="1:28" ht="16" thickBot="1" x14ac:dyDescent="0.4">
      <c r="A259" s="74" t="str">
        <f>IF(ISBLANK(Registration_Tbl3[[#This Row],[Facility_Unit_Name]]),"",'EPE Information'!$C$9)</f>
        <v/>
      </c>
      <c r="B259" s="51"/>
      <c r="C259" s="63"/>
      <c r="D259" s="70"/>
      <c r="E259" s="68"/>
      <c r="F259" s="63"/>
      <c r="G259" s="63"/>
      <c r="H259" s="63"/>
      <c r="I259" s="70"/>
      <c r="J259" s="55"/>
      <c r="K259" s="75"/>
      <c r="L259" s="75"/>
      <c r="M259" s="75"/>
      <c r="N259" s="75"/>
      <c r="O259" s="56"/>
      <c r="P259" s="57"/>
      <c r="Q259" s="63"/>
      <c r="R259" s="70"/>
      <c r="S259" s="58"/>
      <c r="T259" s="70"/>
      <c r="U259" s="70"/>
      <c r="V259" s="70"/>
      <c r="W259" s="70"/>
      <c r="X259" s="56"/>
      <c r="Y259" s="57"/>
      <c r="Z259" s="57"/>
      <c r="AA259" s="56"/>
      <c r="AB259" s="57"/>
    </row>
    <row r="260" spans="1:28" ht="16" thickBot="1" x14ac:dyDescent="0.4">
      <c r="A260" s="74" t="str">
        <f>IF(ISBLANK(Registration_Tbl3[[#This Row],[Facility_Unit_Name]]),"",'EPE Information'!$C$9)</f>
        <v/>
      </c>
      <c r="B260" s="51"/>
      <c r="C260" s="63"/>
      <c r="D260" s="70"/>
      <c r="E260" s="68"/>
      <c r="F260" s="63"/>
      <c r="G260" s="63"/>
      <c r="H260" s="63"/>
      <c r="I260" s="70"/>
      <c r="J260" s="55"/>
      <c r="K260" s="75"/>
      <c r="L260" s="75"/>
      <c r="M260" s="75"/>
      <c r="N260" s="75"/>
      <c r="O260" s="56"/>
      <c r="P260" s="57"/>
      <c r="Q260" s="63"/>
      <c r="R260" s="70"/>
      <c r="S260" s="58"/>
      <c r="T260" s="70"/>
      <c r="U260" s="70"/>
      <c r="V260" s="70"/>
      <c r="W260" s="70"/>
      <c r="X260" s="56"/>
      <c r="Y260" s="57"/>
      <c r="Z260" s="57"/>
      <c r="AA260" s="56"/>
      <c r="AB260" s="57"/>
    </row>
    <row r="261" spans="1:28" ht="16" thickBot="1" x14ac:dyDescent="0.4">
      <c r="A261" s="74" t="str">
        <f>IF(ISBLANK(Registration_Tbl3[[#This Row],[Facility_Unit_Name]]),"",'EPE Information'!$C$9)</f>
        <v/>
      </c>
      <c r="B261" s="51"/>
      <c r="C261" s="63"/>
      <c r="D261" s="70"/>
      <c r="E261" s="68"/>
      <c r="F261" s="63"/>
      <c r="G261" s="63"/>
      <c r="H261" s="63"/>
      <c r="I261" s="70"/>
      <c r="J261" s="55"/>
      <c r="K261" s="75"/>
      <c r="L261" s="75"/>
      <c r="M261" s="75"/>
      <c r="N261" s="75"/>
      <c r="O261" s="56"/>
      <c r="P261" s="57"/>
      <c r="Q261" s="63"/>
      <c r="R261" s="70"/>
      <c r="S261" s="58"/>
      <c r="T261" s="70"/>
      <c r="U261" s="70"/>
      <c r="V261" s="70"/>
      <c r="W261" s="70"/>
      <c r="X261" s="56"/>
      <c r="Y261" s="57"/>
      <c r="Z261" s="57"/>
      <c r="AA261" s="56"/>
      <c r="AB261" s="57"/>
    </row>
    <row r="262" spans="1:28" ht="16" thickBot="1" x14ac:dyDescent="0.4">
      <c r="A262" s="74" t="str">
        <f>IF(ISBLANK(Registration_Tbl3[[#This Row],[Facility_Unit_Name]]),"",'EPE Information'!$C$9)</f>
        <v/>
      </c>
      <c r="B262" s="51"/>
      <c r="C262" s="63"/>
      <c r="D262" s="70"/>
      <c r="E262" s="68"/>
      <c r="F262" s="63"/>
      <c r="G262" s="63"/>
      <c r="H262" s="63"/>
      <c r="I262" s="70"/>
      <c r="J262" s="55"/>
      <c r="K262" s="75"/>
      <c r="L262" s="75"/>
      <c r="M262" s="75"/>
      <c r="N262" s="75"/>
      <c r="O262" s="56"/>
      <c r="P262" s="57"/>
      <c r="Q262" s="63"/>
      <c r="R262" s="70"/>
      <c r="S262" s="58"/>
      <c r="T262" s="70"/>
      <c r="U262" s="70"/>
      <c r="V262" s="70"/>
      <c r="W262" s="70"/>
      <c r="X262" s="56"/>
      <c r="Y262" s="57"/>
      <c r="Z262" s="57"/>
      <c r="AA262" s="56"/>
      <c r="AB262" s="57"/>
    </row>
    <row r="263" spans="1:28" ht="16" thickBot="1" x14ac:dyDescent="0.4">
      <c r="A263" s="74" t="str">
        <f>IF(ISBLANK(Registration_Tbl3[[#This Row],[Facility_Unit_Name]]),"",'EPE Information'!$C$9)</f>
        <v/>
      </c>
      <c r="B263" s="51"/>
      <c r="C263" s="63"/>
      <c r="D263" s="70"/>
      <c r="E263" s="68"/>
      <c r="F263" s="63"/>
      <c r="G263" s="63"/>
      <c r="H263" s="63"/>
      <c r="I263" s="70"/>
      <c r="J263" s="55"/>
      <c r="K263" s="75"/>
      <c r="L263" s="75"/>
      <c r="M263" s="75"/>
      <c r="N263" s="75"/>
      <c r="O263" s="56"/>
      <c r="P263" s="57"/>
      <c r="Q263" s="63"/>
      <c r="R263" s="70"/>
      <c r="S263" s="58"/>
      <c r="T263" s="70"/>
      <c r="U263" s="70"/>
      <c r="V263" s="70"/>
      <c r="W263" s="70"/>
      <c r="X263" s="56"/>
      <c r="Y263" s="57"/>
      <c r="Z263" s="57"/>
      <c r="AA263" s="56"/>
      <c r="AB263" s="57"/>
    </row>
    <row r="264" spans="1:28" ht="16" thickBot="1" x14ac:dyDescent="0.4">
      <c r="A264" s="74" t="str">
        <f>IF(ISBLANK(Registration_Tbl3[[#This Row],[Facility_Unit_Name]]),"",'EPE Information'!$C$9)</f>
        <v/>
      </c>
      <c r="B264" s="51"/>
      <c r="C264" s="63"/>
      <c r="D264" s="70"/>
      <c r="E264" s="68"/>
      <c r="F264" s="63"/>
      <c r="G264" s="63"/>
      <c r="H264" s="63"/>
      <c r="I264" s="70"/>
      <c r="J264" s="55"/>
      <c r="K264" s="75"/>
      <c r="L264" s="75"/>
      <c r="M264" s="75"/>
      <c r="N264" s="75"/>
      <c r="O264" s="56"/>
      <c r="P264" s="57"/>
      <c r="Q264" s="63"/>
      <c r="R264" s="70"/>
      <c r="S264" s="58"/>
      <c r="T264" s="70"/>
      <c r="U264" s="70"/>
      <c r="V264" s="70"/>
      <c r="W264" s="70"/>
      <c r="X264" s="56"/>
      <c r="Y264" s="57"/>
      <c r="Z264" s="57"/>
      <c r="AA264" s="56"/>
      <c r="AB264" s="57"/>
    </row>
    <row r="265" spans="1:28" ht="16" thickBot="1" x14ac:dyDescent="0.4">
      <c r="A265" s="74" t="str">
        <f>IF(ISBLANK(Registration_Tbl3[[#This Row],[Facility_Unit_Name]]),"",'EPE Information'!$C$9)</f>
        <v/>
      </c>
      <c r="B265" s="51"/>
      <c r="C265" s="63"/>
      <c r="D265" s="70"/>
      <c r="E265" s="68"/>
      <c r="F265" s="63"/>
      <c r="G265" s="63"/>
      <c r="H265" s="63"/>
      <c r="I265" s="70"/>
      <c r="J265" s="55"/>
      <c r="K265" s="75"/>
      <c r="L265" s="75"/>
      <c r="M265" s="75"/>
      <c r="N265" s="75"/>
      <c r="O265" s="56"/>
      <c r="P265" s="57"/>
      <c r="Q265" s="63"/>
      <c r="R265" s="70"/>
      <c r="S265" s="58"/>
      <c r="T265" s="70"/>
      <c r="U265" s="70"/>
      <c r="V265" s="70"/>
      <c r="W265" s="70"/>
      <c r="X265" s="56"/>
      <c r="Y265" s="57"/>
      <c r="Z265" s="57"/>
      <c r="AA265" s="56"/>
      <c r="AB265" s="57"/>
    </row>
    <row r="266" spans="1:28" ht="16" thickBot="1" x14ac:dyDescent="0.4">
      <c r="A266" s="74" t="str">
        <f>IF(ISBLANK(Registration_Tbl3[[#This Row],[Facility_Unit_Name]]),"",'EPE Information'!$C$9)</f>
        <v/>
      </c>
      <c r="B266" s="51"/>
      <c r="C266" s="63"/>
      <c r="D266" s="70"/>
      <c r="E266" s="68"/>
      <c r="F266" s="63"/>
      <c r="G266" s="63"/>
      <c r="H266" s="63"/>
      <c r="I266" s="70"/>
      <c r="J266" s="55"/>
      <c r="K266" s="75"/>
      <c r="L266" s="75"/>
      <c r="M266" s="75"/>
      <c r="N266" s="75"/>
      <c r="O266" s="56"/>
      <c r="P266" s="57"/>
      <c r="Q266" s="63"/>
      <c r="R266" s="70"/>
      <c r="S266" s="58"/>
      <c r="T266" s="70"/>
      <c r="U266" s="70"/>
      <c r="V266" s="70"/>
      <c r="W266" s="70"/>
      <c r="X266" s="56"/>
      <c r="Y266" s="57"/>
      <c r="Z266" s="57"/>
      <c r="AA266" s="56"/>
      <c r="AB266" s="57"/>
    </row>
    <row r="267" spans="1:28" ht="16" thickBot="1" x14ac:dyDescent="0.4">
      <c r="A267" s="74" t="str">
        <f>IF(ISBLANK(Registration_Tbl3[[#This Row],[Facility_Unit_Name]]),"",'EPE Information'!$C$9)</f>
        <v/>
      </c>
      <c r="B267" s="51"/>
      <c r="C267" s="63"/>
      <c r="D267" s="70"/>
      <c r="E267" s="68"/>
      <c r="F267" s="63"/>
      <c r="G267" s="63"/>
      <c r="H267" s="63"/>
      <c r="I267" s="70"/>
      <c r="J267" s="55"/>
      <c r="K267" s="75"/>
      <c r="L267" s="75"/>
      <c r="M267" s="75"/>
      <c r="N267" s="75"/>
      <c r="O267" s="56"/>
      <c r="P267" s="57"/>
      <c r="Q267" s="63"/>
      <c r="R267" s="70"/>
      <c r="S267" s="58"/>
      <c r="T267" s="70"/>
      <c r="U267" s="70"/>
      <c r="V267" s="70"/>
      <c r="W267" s="70"/>
      <c r="X267" s="56"/>
      <c r="Y267" s="57"/>
      <c r="Z267" s="57"/>
      <c r="AA267" s="56"/>
      <c r="AB267" s="57"/>
    </row>
    <row r="268" spans="1:28" ht="16" thickBot="1" x14ac:dyDescent="0.4">
      <c r="A268" s="74" t="str">
        <f>IF(ISBLANK(Registration_Tbl3[[#This Row],[Facility_Unit_Name]]),"",'EPE Information'!$C$9)</f>
        <v/>
      </c>
      <c r="B268" s="51"/>
      <c r="C268" s="63"/>
      <c r="D268" s="70"/>
      <c r="E268" s="68"/>
      <c r="F268" s="63"/>
      <c r="G268" s="63"/>
      <c r="H268" s="63"/>
      <c r="I268" s="70"/>
      <c r="J268" s="55"/>
      <c r="K268" s="75"/>
      <c r="L268" s="75"/>
      <c r="M268" s="75"/>
      <c r="N268" s="75"/>
      <c r="O268" s="56"/>
      <c r="P268" s="57"/>
      <c r="Q268" s="63"/>
      <c r="R268" s="70"/>
      <c r="S268" s="58"/>
      <c r="T268" s="70"/>
      <c r="U268" s="70"/>
      <c r="V268" s="70"/>
      <c r="W268" s="70"/>
      <c r="X268" s="56"/>
      <c r="Y268" s="57"/>
      <c r="Z268" s="57"/>
      <c r="AA268" s="56"/>
      <c r="AB268" s="57"/>
    </row>
    <row r="269" spans="1:28" ht="16" thickBot="1" x14ac:dyDescent="0.4">
      <c r="A269" s="74" t="str">
        <f>IF(ISBLANK(Registration_Tbl3[[#This Row],[Facility_Unit_Name]]),"",'EPE Information'!$C$9)</f>
        <v/>
      </c>
      <c r="B269" s="51"/>
      <c r="C269" s="63"/>
      <c r="D269" s="70"/>
      <c r="E269" s="68"/>
      <c r="F269" s="63"/>
      <c r="G269" s="63"/>
      <c r="H269" s="63"/>
      <c r="I269" s="70"/>
      <c r="J269" s="55"/>
      <c r="K269" s="75"/>
      <c r="L269" s="75"/>
      <c r="M269" s="75"/>
      <c r="N269" s="75"/>
      <c r="O269" s="56"/>
      <c r="P269" s="57"/>
      <c r="Q269" s="63"/>
      <c r="R269" s="70"/>
      <c r="S269" s="58"/>
      <c r="T269" s="70"/>
      <c r="U269" s="70"/>
      <c r="V269" s="70"/>
      <c r="W269" s="70"/>
      <c r="X269" s="56"/>
      <c r="Y269" s="57"/>
      <c r="Z269" s="57"/>
      <c r="AA269" s="56"/>
      <c r="AB269" s="57"/>
    </row>
    <row r="270" spans="1:28" ht="16" thickBot="1" x14ac:dyDescent="0.4">
      <c r="A270" s="74" t="str">
        <f>IF(ISBLANK(Registration_Tbl3[[#This Row],[Facility_Unit_Name]]),"",'EPE Information'!$C$9)</f>
        <v/>
      </c>
      <c r="B270" s="51"/>
      <c r="C270" s="63"/>
      <c r="D270" s="70"/>
      <c r="E270" s="68"/>
      <c r="F270" s="63"/>
      <c r="G270" s="63"/>
      <c r="H270" s="63"/>
      <c r="I270" s="70"/>
      <c r="J270" s="55"/>
      <c r="K270" s="75"/>
      <c r="L270" s="75"/>
      <c r="M270" s="75"/>
      <c r="N270" s="75"/>
      <c r="O270" s="56"/>
      <c r="P270" s="57"/>
      <c r="Q270" s="63"/>
      <c r="R270" s="70"/>
      <c r="S270" s="58"/>
      <c r="T270" s="70"/>
      <c r="U270" s="70"/>
      <c r="V270" s="70"/>
      <c r="W270" s="70"/>
      <c r="X270" s="56"/>
      <c r="Y270" s="57"/>
      <c r="Z270" s="57"/>
      <c r="AA270" s="56"/>
      <c r="AB270" s="57"/>
    </row>
    <row r="271" spans="1:28" ht="16" thickBot="1" x14ac:dyDescent="0.4">
      <c r="A271" s="74" t="str">
        <f>IF(ISBLANK(Registration_Tbl3[[#This Row],[Facility_Unit_Name]]),"",'EPE Information'!$C$9)</f>
        <v/>
      </c>
      <c r="B271" s="51"/>
      <c r="C271" s="63"/>
      <c r="D271" s="70"/>
      <c r="E271" s="68"/>
      <c r="F271" s="63"/>
      <c r="G271" s="63"/>
      <c r="H271" s="63"/>
      <c r="I271" s="70"/>
      <c r="J271" s="55"/>
      <c r="K271" s="75"/>
      <c r="L271" s="75"/>
      <c r="M271" s="75"/>
      <c r="N271" s="75"/>
      <c r="O271" s="56"/>
      <c r="P271" s="57"/>
      <c r="Q271" s="63"/>
      <c r="R271" s="70"/>
      <c r="S271" s="58"/>
      <c r="T271" s="70"/>
      <c r="U271" s="70"/>
      <c r="V271" s="70"/>
      <c r="W271" s="70"/>
      <c r="X271" s="56"/>
      <c r="Y271" s="57"/>
      <c r="Z271" s="57"/>
      <c r="AA271" s="56"/>
      <c r="AB271" s="57"/>
    </row>
    <row r="272" spans="1:28" ht="16" thickBot="1" x14ac:dyDescent="0.4">
      <c r="A272" s="74" t="str">
        <f>IF(ISBLANK(Registration_Tbl3[[#This Row],[Facility_Unit_Name]]),"",'EPE Information'!$C$9)</f>
        <v/>
      </c>
      <c r="B272" s="51"/>
      <c r="C272" s="63"/>
      <c r="D272" s="70"/>
      <c r="E272" s="68"/>
      <c r="F272" s="63"/>
      <c r="G272" s="63"/>
      <c r="H272" s="63"/>
      <c r="I272" s="70"/>
      <c r="J272" s="55"/>
      <c r="K272" s="75"/>
      <c r="L272" s="75"/>
      <c r="M272" s="75"/>
      <c r="N272" s="75"/>
      <c r="O272" s="56"/>
      <c r="P272" s="57"/>
      <c r="Q272" s="63"/>
      <c r="R272" s="70"/>
      <c r="S272" s="58"/>
      <c r="T272" s="70"/>
      <c r="U272" s="70"/>
      <c r="V272" s="70"/>
      <c r="W272" s="70"/>
      <c r="X272" s="56"/>
      <c r="Y272" s="57"/>
      <c r="Z272" s="57"/>
      <c r="AA272" s="56"/>
      <c r="AB272" s="57"/>
    </row>
    <row r="273" spans="1:28" ht="16" thickBot="1" x14ac:dyDescent="0.4">
      <c r="A273" s="74" t="str">
        <f>IF(ISBLANK(Registration_Tbl3[[#This Row],[Facility_Unit_Name]]),"",'EPE Information'!$C$9)</f>
        <v/>
      </c>
      <c r="B273" s="51"/>
      <c r="C273" s="63"/>
      <c r="D273" s="70"/>
      <c r="E273" s="68"/>
      <c r="F273" s="63"/>
      <c r="G273" s="63"/>
      <c r="H273" s="63"/>
      <c r="I273" s="70"/>
      <c r="J273" s="55"/>
      <c r="K273" s="75"/>
      <c r="L273" s="75"/>
      <c r="M273" s="75"/>
      <c r="N273" s="75"/>
      <c r="O273" s="56"/>
      <c r="P273" s="57"/>
      <c r="Q273" s="63"/>
      <c r="R273" s="70"/>
      <c r="S273" s="58"/>
      <c r="T273" s="70"/>
      <c r="U273" s="70"/>
      <c r="V273" s="70"/>
      <c r="W273" s="70"/>
      <c r="X273" s="56"/>
      <c r="Y273" s="57"/>
      <c r="Z273" s="57"/>
      <c r="AA273" s="56"/>
      <c r="AB273" s="57"/>
    </row>
    <row r="274" spans="1:28" ht="16" thickBot="1" x14ac:dyDescent="0.4">
      <c r="A274" s="74" t="str">
        <f>IF(ISBLANK(Registration_Tbl3[[#This Row],[Facility_Unit_Name]]),"",'EPE Information'!$C$9)</f>
        <v/>
      </c>
      <c r="B274" s="51"/>
      <c r="C274" s="63"/>
      <c r="D274" s="70"/>
      <c r="E274" s="68"/>
      <c r="F274" s="63"/>
      <c r="G274" s="63"/>
      <c r="H274" s="63"/>
      <c r="I274" s="70"/>
      <c r="J274" s="55"/>
      <c r="K274" s="75"/>
      <c r="L274" s="75"/>
      <c r="M274" s="75"/>
      <c r="N274" s="75"/>
      <c r="O274" s="56"/>
      <c r="P274" s="57"/>
      <c r="Q274" s="63"/>
      <c r="R274" s="70"/>
      <c r="S274" s="58"/>
      <c r="T274" s="70"/>
      <c r="U274" s="70"/>
      <c r="V274" s="70"/>
      <c r="W274" s="70"/>
      <c r="X274" s="56"/>
      <c r="Y274" s="57"/>
      <c r="Z274" s="57"/>
      <c r="AA274" s="56"/>
      <c r="AB274" s="57"/>
    </row>
    <row r="275" spans="1:28" ht="16" thickBot="1" x14ac:dyDescent="0.4">
      <c r="A275" s="74" t="str">
        <f>IF(ISBLANK(Registration_Tbl3[[#This Row],[Facility_Unit_Name]]),"",'EPE Information'!$C$9)</f>
        <v/>
      </c>
      <c r="B275" s="51"/>
      <c r="C275" s="63"/>
      <c r="D275" s="70"/>
      <c r="E275" s="68"/>
      <c r="F275" s="63"/>
      <c r="G275" s="63"/>
      <c r="H275" s="63"/>
      <c r="I275" s="70"/>
      <c r="J275" s="55"/>
      <c r="K275" s="75"/>
      <c r="L275" s="75"/>
      <c r="M275" s="75"/>
      <c r="N275" s="75"/>
      <c r="O275" s="56"/>
      <c r="P275" s="57"/>
      <c r="Q275" s="63"/>
      <c r="R275" s="70"/>
      <c r="S275" s="58"/>
      <c r="T275" s="70"/>
      <c r="U275" s="70"/>
      <c r="V275" s="70"/>
      <c r="W275" s="70"/>
      <c r="X275" s="56"/>
      <c r="Y275" s="57"/>
      <c r="Z275" s="57"/>
      <c r="AA275" s="56"/>
      <c r="AB275" s="57"/>
    </row>
    <row r="276" spans="1:28" ht="16" thickBot="1" x14ac:dyDescent="0.4">
      <c r="A276" s="74" t="str">
        <f>IF(ISBLANK(Registration_Tbl3[[#This Row],[Facility_Unit_Name]]),"",'EPE Information'!$C$9)</f>
        <v/>
      </c>
      <c r="B276" s="51"/>
      <c r="C276" s="63"/>
      <c r="D276" s="70"/>
      <c r="E276" s="68"/>
      <c r="F276" s="63"/>
      <c r="G276" s="63"/>
      <c r="H276" s="63"/>
      <c r="I276" s="70"/>
      <c r="J276" s="55"/>
      <c r="K276" s="75"/>
      <c r="L276" s="75"/>
      <c r="M276" s="75"/>
      <c r="N276" s="75"/>
      <c r="O276" s="56"/>
      <c r="P276" s="57"/>
      <c r="Q276" s="63"/>
      <c r="R276" s="70"/>
      <c r="S276" s="58"/>
      <c r="T276" s="70"/>
      <c r="U276" s="70"/>
      <c r="V276" s="70"/>
      <c r="W276" s="70"/>
      <c r="X276" s="56"/>
      <c r="Y276" s="57"/>
      <c r="Z276" s="57"/>
      <c r="AA276" s="56"/>
      <c r="AB276" s="57"/>
    </row>
    <row r="277" spans="1:28" ht="16" thickBot="1" x14ac:dyDescent="0.4">
      <c r="A277" s="74" t="str">
        <f>IF(ISBLANK(Registration_Tbl3[[#This Row],[Facility_Unit_Name]]),"",'EPE Information'!$C$9)</f>
        <v/>
      </c>
      <c r="B277" s="51"/>
      <c r="C277" s="63"/>
      <c r="D277" s="70"/>
      <c r="E277" s="68"/>
      <c r="F277" s="63"/>
      <c r="G277" s="63"/>
      <c r="H277" s="63"/>
      <c r="I277" s="70"/>
      <c r="J277" s="55"/>
      <c r="K277" s="75"/>
      <c r="L277" s="75"/>
      <c r="M277" s="75"/>
      <c r="N277" s="75"/>
      <c r="O277" s="56"/>
      <c r="P277" s="57"/>
      <c r="Q277" s="63"/>
      <c r="R277" s="70"/>
      <c r="S277" s="58"/>
      <c r="T277" s="70"/>
      <c r="U277" s="70"/>
      <c r="V277" s="70"/>
      <c r="W277" s="70"/>
      <c r="X277" s="56"/>
      <c r="Y277" s="57"/>
      <c r="Z277" s="57"/>
      <c r="AA277" s="56"/>
      <c r="AB277" s="57"/>
    </row>
    <row r="278" spans="1:28" ht="16" thickBot="1" x14ac:dyDescent="0.4">
      <c r="A278" s="74" t="str">
        <f>IF(ISBLANK(Registration_Tbl3[[#This Row],[Facility_Unit_Name]]),"",'EPE Information'!$C$9)</f>
        <v/>
      </c>
      <c r="B278" s="51"/>
      <c r="C278" s="63"/>
      <c r="D278" s="70"/>
      <c r="E278" s="68"/>
      <c r="F278" s="63"/>
      <c r="G278" s="63"/>
      <c r="H278" s="63"/>
      <c r="I278" s="70"/>
      <c r="J278" s="55"/>
      <c r="K278" s="75"/>
      <c r="L278" s="75"/>
      <c r="M278" s="75"/>
      <c r="N278" s="75"/>
      <c r="O278" s="56"/>
      <c r="P278" s="57"/>
      <c r="Q278" s="63"/>
      <c r="R278" s="70"/>
      <c r="S278" s="58"/>
      <c r="T278" s="70"/>
      <c r="U278" s="70"/>
      <c r="V278" s="70"/>
      <c r="W278" s="70"/>
      <c r="X278" s="56"/>
      <c r="Y278" s="57"/>
      <c r="Z278" s="57"/>
      <c r="AA278" s="56"/>
      <c r="AB278" s="57"/>
    </row>
    <row r="279" spans="1:28" ht="16" thickBot="1" x14ac:dyDescent="0.4">
      <c r="A279" s="74" t="str">
        <f>IF(ISBLANK(Registration_Tbl3[[#This Row],[Facility_Unit_Name]]),"",'EPE Information'!$C$9)</f>
        <v/>
      </c>
      <c r="B279" s="51"/>
      <c r="C279" s="63"/>
      <c r="D279" s="70"/>
      <c r="E279" s="68"/>
      <c r="F279" s="63"/>
      <c r="G279" s="63"/>
      <c r="H279" s="63"/>
      <c r="I279" s="70"/>
      <c r="J279" s="55"/>
      <c r="K279" s="75"/>
      <c r="L279" s="75"/>
      <c r="M279" s="75"/>
      <c r="N279" s="75"/>
      <c r="O279" s="56"/>
      <c r="P279" s="57"/>
      <c r="Q279" s="63"/>
      <c r="R279" s="70"/>
      <c r="S279" s="58"/>
      <c r="T279" s="70"/>
      <c r="U279" s="70"/>
      <c r="V279" s="70"/>
      <c r="W279" s="70"/>
      <c r="X279" s="56"/>
      <c r="Y279" s="57"/>
      <c r="Z279" s="57"/>
      <c r="AA279" s="56"/>
      <c r="AB279" s="57"/>
    </row>
    <row r="280" spans="1:28" ht="16" thickBot="1" x14ac:dyDescent="0.4">
      <c r="A280" s="74" t="str">
        <f>IF(ISBLANK(Registration_Tbl3[[#This Row],[Facility_Unit_Name]]),"",'EPE Information'!$C$9)</f>
        <v/>
      </c>
      <c r="B280" s="51"/>
      <c r="C280" s="63"/>
      <c r="D280" s="70"/>
      <c r="E280" s="68"/>
      <c r="F280" s="63"/>
      <c r="G280" s="63"/>
      <c r="H280" s="63"/>
      <c r="I280" s="70"/>
      <c r="J280" s="55"/>
      <c r="K280" s="75"/>
      <c r="L280" s="75"/>
      <c r="M280" s="75"/>
      <c r="N280" s="75"/>
      <c r="O280" s="56"/>
      <c r="P280" s="57"/>
      <c r="Q280" s="63"/>
      <c r="R280" s="70"/>
      <c r="S280" s="58"/>
      <c r="T280" s="70"/>
      <c r="U280" s="70"/>
      <c r="V280" s="70"/>
      <c r="W280" s="70"/>
      <c r="X280" s="56"/>
      <c r="Y280" s="57"/>
      <c r="Z280" s="57"/>
      <c r="AA280" s="56"/>
      <c r="AB280" s="57"/>
    </row>
    <row r="281" spans="1:28" ht="16" thickBot="1" x14ac:dyDescent="0.4">
      <c r="A281" s="74" t="str">
        <f>IF(ISBLANK(Registration_Tbl3[[#This Row],[Facility_Unit_Name]]),"",'EPE Information'!$C$9)</f>
        <v/>
      </c>
      <c r="B281" s="51"/>
      <c r="C281" s="63"/>
      <c r="D281" s="70"/>
      <c r="E281" s="68"/>
      <c r="F281" s="63"/>
      <c r="G281" s="63"/>
      <c r="H281" s="63"/>
      <c r="I281" s="70"/>
      <c r="J281" s="55"/>
      <c r="K281" s="75"/>
      <c r="L281" s="75"/>
      <c r="M281" s="75"/>
      <c r="N281" s="75"/>
      <c r="O281" s="56"/>
      <c r="P281" s="57"/>
      <c r="Q281" s="63"/>
      <c r="R281" s="70"/>
      <c r="S281" s="58"/>
      <c r="T281" s="70"/>
      <c r="U281" s="70"/>
      <c r="V281" s="70"/>
      <c r="W281" s="70"/>
      <c r="X281" s="56"/>
      <c r="Y281" s="57"/>
      <c r="Z281" s="57"/>
      <c r="AA281" s="56"/>
      <c r="AB281" s="57"/>
    </row>
    <row r="282" spans="1:28" ht="16" thickBot="1" x14ac:dyDescent="0.4">
      <c r="A282" s="74" t="str">
        <f>IF(ISBLANK(Registration_Tbl3[[#This Row],[Facility_Unit_Name]]),"",'EPE Information'!$C$9)</f>
        <v/>
      </c>
      <c r="B282" s="51"/>
      <c r="C282" s="63"/>
      <c r="D282" s="70"/>
      <c r="E282" s="68"/>
      <c r="F282" s="63"/>
      <c r="G282" s="63"/>
      <c r="H282" s="63"/>
      <c r="I282" s="70"/>
      <c r="J282" s="55"/>
      <c r="K282" s="75"/>
      <c r="L282" s="75"/>
      <c r="M282" s="75"/>
      <c r="N282" s="75"/>
      <c r="O282" s="56"/>
      <c r="P282" s="57"/>
      <c r="Q282" s="63"/>
      <c r="R282" s="70"/>
      <c r="S282" s="58"/>
      <c r="T282" s="70"/>
      <c r="U282" s="70"/>
      <c r="V282" s="70"/>
      <c r="W282" s="70"/>
      <c r="X282" s="56"/>
      <c r="Y282" s="57"/>
      <c r="Z282" s="57"/>
      <c r="AA282" s="56"/>
      <c r="AB282" s="57"/>
    </row>
    <row r="283" spans="1:28" ht="16" thickBot="1" x14ac:dyDescent="0.4">
      <c r="A283" s="74" t="str">
        <f>IF(ISBLANK(Registration_Tbl3[[#This Row],[Facility_Unit_Name]]),"",'EPE Information'!$C$9)</f>
        <v/>
      </c>
      <c r="B283" s="51"/>
      <c r="C283" s="63"/>
      <c r="D283" s="70"/>
      <c r="E283" s="68"/>
      <c r="F283" s="63"/>
      <c r="G283" s="63"/>
      <c r="H283" s="63"/>
      <c r="I283" s="70"/>
      <c r="J283" s="55"/>
      <c r="K283" s="75"/>
      <c r="L283" s="75"/>
      <c r="M283" s="75"/>
      <c r="N283" s="75"/>
      <c r="O283" s="56"/>
      <c r="P283" s="57"/>
      <c r="Q283" s="63"/>
      <c r="R283" s="70"/>
      <c r="S283" s="58"/>
      <c r="T283" s="70"/>
      <c r="U283" s="70"/>
      <c r="V283" s="70"/>
      <c r="W283" s="70"/>
      <c r="X283" s="56"/>
      <c r="Y283" s="57"/>
      <c r="Z283" s="57"/>
      <c r="AA283" s="56"/>
      <c r="AB283" s="57"/>
    </row>
    <row r="284" spans="1:28" ht="16" thickBot="1" x14ac:dyDescent="0.4">
      <c r="A284" s="74" t="str">
        <f>IF(ISBLANK(Registration_Tbl3[[#This Row],[Facility_Unit_Name]]),"",'EPE Information'!$C$9)</f>
        <v/>
      </c>
      <c r="B284" s="51"/>
      <c r="C284" s="63"/>
      <c r="D284" s="70"/>
      <c r="E284" s="68"/>
      <c r="F284" s="63"/>
      <c r="G284" s="63"/>
      <c r="H284" s="63"/>
      <c r="I284" s="70"/>
      <c r="J284" s="55"/>
      <c r="K284" s="75"/>
      <c r="L284" s="75"/>
      <c r="M284" s="75"/>
      <c r="N284" s="75"/>
      <c r="O284" s="56"/>
      <c r="P284" s="57"/>
      <c r="Q284" s="63"/>
      <c r="R284" s="70"/>
      <c r="S284" s="58"/>
      <c r="T284" s="70"/>
      <c r="U284" s="70"/>
      <c r="V284" s="70"/>
      <c r="W284" s="70"/>
      <c r="X284" s="56"/>
      <c r="Y284" s="57"/>
      <c r="Z284" s="57"/>
      <c r="AA284" s="56"/>
      <c r="AB284" s="57"/>
    </row>
    <row r="285" spans="1:28" ht="16" thickBot="1" x14ac:dyDescent="0.4">
      <c r="A285" s="74" t="str">
        <f>IF(ISBLANK(Registration_Tbl3[[#This Row],[Facility_Unit_Name]]),"",'EPE Information'!$C$9)</f>
        <v/>
      </c>
      <c r="B285" s="51"/>
      <c r="C285" s="63"/>
      <c r="D285" s="70"/>
      <c r="E285" s="68"/>
      <c r="F285" s="63"/>
      <c r="G285" s="63"/>
      <c r="H285" s="63"/>
      <c r="I285" s="70"/>
      <c r="J285" s="55"/>
      <c r="K285" s="75"/>
      <c r="L285" s="75"/>
      <c r="M285" s="75"/>
      <c r="N285" s="75"/>
      <c r="O285" s="56"/>
      <c r="P285" s="57"/>
      <c r="Q285" s="63"/>
      <c r="R285" s="70"/>
      <c r="S285" s="58"/>
      <c r="T285" s="70"/>
      <c r="U285" s="70"/>
      <c r="V285" s="70"/>
      <c r="W285" s="70"/>
      <c r="X285" s="56"/>
      <c r="Y285" s="57"/>
      <c r="Z285" s="57"/>
      <c r="AA285" s="56"/>
      <c r="AB285" s="57"/>
    </row>
    <row r="286" spans="1:28" ht="16" thickBot="1" x14ac:dyDescent="0.4">
      <c r="A286" s="74" t="str">
        <f>IF(ISBLANK(Registration_Tbl3[[#This Row],[Facility_Unit_Name]]),"",'EPE Information'!$C$9)</f>
        <v/>
      </c>
      <c r="B286" s="51"/>
      <c r="C286" s="63"/>
      <c r="D286" s="70"/>
      <c r="E286" s="68"/>
      <c r="F286" s="63"/>
      <c r="G286" s="63"/>
      <c r="H286" s="63"/>
      <c r="I286" s="70"/>
      <c r="J286" s="55"/>
      <c r="K286" s="75"/>
      <c r="L286" s="75"/>
      <c r="M286" s="75"/>
      <c r="N286" s="75"/>
      <c r="O286" s="56"/>
      <c r="P286" s="57"/>
      <c r="Q286" s="63"/>
      <c r="R286" s="70"/>
      <c r="S286" s="58"/>
      <c r="T286" s="70"/>
      <c r="U286" s="70"/>
      <c r="V286" s="70"/>
      <c r="W286" s="70"/>
      <c r="X286" s="56"/>
      <c r="Y286" s="57"/>
      <c r="Z286" s="57"/>
      <c r="AA286" s="56"/>
      <c r="AB286" s="57"/>
    </row>
    <row r="287" spans="1:28" ht="16" thickBot="1" x14ac:dyDescent="0.4">
      <c r="A287" s="74" t="str">
        <f>IF(ISBLANK(Registration_Tbl3[[#This Row],[Facility_Unit_Name]]),"",'EPE Information'!$C$9)</f>
        <v/>
      </c>
      <c r="B287" s="51"/>
      <c r="C287" s="63"/>
      <c r="D287" s="70"/>
      <c r="E287" s="68"/>
      <c r="F287" s="63"/>
      <c r="G287" s="63"/>
      <c r="H287" s="63"/>
      <c r="I287" s="70"/>
      <c r="J287" s="55"/>
      <c r="K287" s="75"/>
      <c r="L287" s="75"/>
      <c r="M287" s="75"/>
      <c r="N287" s="75"/>
      <c r="O287" s="56"/>
      <c r="P287" s="57"/>
      <c r="Q287" s="63"/>
      <c r="R287" s="70"/>
      <c r="S287" s="58"/>
      <c r="T287" s="70"/>
      <c r="U287" s="70"/>
      <c r="V287" s="70"/>
      <c r="W287" s="70"/>
      <c r="X287" s="56"/>
      <c r="Y287" s="57"/>
      <c r="Z287" s="57"/>
      <c r="AA287" s="56"/>
      <c r="AB287" s="57"/>
    </row>
    <row r="288" spans="1:28" ht="16" thickBot="1" x14ac:dyDescent="0.4">
      <c r="A288" s="74" t="str">
        <f>IF(ISBLANK(Registration_Tbl3[[#This Row],[Facility_Unit_Name]]),"",'EPE Information'!$C$9)</f>
        <v/>
      </c>
      <c r="B288" s="51"/>
      <c r="C288" s="63"/>
      <c r="D288" s="70"/>
      <c r="E288" s="68"/>
      <c r="F288" s="63"/>
      <c r="G288" s="63"/>
      <c r="H288" s="63"/>
      <c r="I288" s="70"/>
      <c r="J288" s="55"/>
      <c r="K288" s="75"/>
      <c r="L288" s="75"/>
      <c r="M288" s="75"/>
      <c r="N288" s="75"/>
      <c r="O288" s="56"/>
      <c r="P288" s="57"/>
      <c r="Q288" s="63"/>
      <c r="R288" s="70"/>
      <c r="S288" s="58"/>
      <c r="T288" s="70"/>
      <c r="U288" s="70"/>
      <c r="V288" s="70"/>
      <c r="W288" s="70"/>
      <c r="X288" s="56"/>
      <c r="Y288" s="57"/>
      <c r="Z288" s="57"/>
      <c r="AA288" s="56"/>
      <c r="AB288" s="57"/>
    </row>
    <row r="289" spans="1:28" ht="16" thickBot="1" x14ac:dyDescent="0.4">
      <c r="A289" s="74" t="str">
        <f>IF(ISBLANK(Registration_Tbl3[[#This Row],[Facility_Unit_Name]]),"",'EPE Information'!$C$9)</f>
        <v/>
      </c>
      <c r="B289" s="51"/>
      <c r="C289" s="63"/>
      <c r="D289" s="70"/>
      <c r="E289" s="68"/>
      <c r="F289" s="63"/>
      <c r="G289" s="63"/>
      <c r="H289" s="63"/>
      <c r="I289" s="70"/>
      <c r="J289" s="55"/>
      <c r="K289" s="75"/>
      <c r="L289" s="75"/>
      <c r="M289" s="75"/>
      <c r="N289" s="75"/>
      <c r="O289" s="56"/>
      <c r="P289" s="57"/>
      <c r="Q289" s="63"/>
      <c r="R289" s="70"/>
      <c r="S289" s="58"/>
      <c r="T289" s="70"/>
      <c r="U289" s="70"/>
      <c r="V289" s="70"/>
      <c r="W289" s="70"/>
      <c r="X289" s="56"/>
      <c r="Y289" s="57"/>
      <c r="Z289" s="57"/>
      <c r="AA289" s="56"/>
      <c r="AB289" s="57"/>
    </row>
    <row r="290" spans="1:28" ht="16" thickBot="1" x14ac:dyDescent="0.4">
      <c r="A290" s="74" t="str">
        <f>IF(ISBLANK(Registration_Tbl3[[#This Row],[Facility_Unit_Name]]),"",'EPE Information'!$C$9)</f>
        <v/>
      </c>
      <c r="B290" s="51"/>
      <c r="C290" s="63"/>
      <c r="D290" s="70"/>
      <c r="E290" s="68"/>
      <c r="F290" s="63"/>
      <c r="G290" s="63"/>
      <c r="H290" s="63"/>
      <c r="I290" s="70"/>
      <c r="J290" s="55"/>
      <c r="K290" s="75"/>
      <c r="L290" s="75"/>
      <c r="M290" s="75"/>
      <c r="N290" s="75"/>
      <c r="O290" s="56"/>
      <c r="P290" s="57"/>
      <c r="Q290" s="63"/>
      <c r="R290" s="70"/>
      <c r="S290" s="58"/>
      <c r="T290" s="70"/>
      <c r="U290" s="70"/>
      <c r="V290" s="70"/>
      <c r="W290" s="70"/>
      <c r="X290" s="56"/>
      <c r="Y290" s="57"/>
      <c r="Z290" s="57"/>
      <c r="AA290" s="56"/>
      <c r="AB290" s="57"/>
    </row>
    <row r="291" spans="1:28" ht="16" thickBot="1" x14ac:dyDescent="0.4">
      <c r="A291" s="74" t="str">
        <f>IF(ISBLANK(Registration_Tbl3[[#This Row],[Facility_Unit_Name]]),"",'EPE Information'!$C$9)</f>
        <v/>
      </c>
      <c r="B291" s="51"/>
      <c r="C291" s="63"/>
      <c r="D291" s="70"/>
      <c r="E291" s="68"/>
      <c r="F291" s="63"/>
      <c r="G291" s="63"/>
      <c r="H291" s="63"/>
      <c r="I291" s="70"/>
      <c r="J291" s="55"/>
      <c r="K291" s="75"/>
      <c r="L291" s="75"/>
      <c r="M291" s="75"/>
      <c r="N291" s="75"/>
      <c r="O291" s="56"/>
      <c r="P291" s="57"/>
      <c r="Q291" s="63"/>
      <c r="R291" s="70"/>
      <c r="S291" s="58"/>
      <c r="T291" s="70"/>
      <c r="U291" s="70"/>
      <c r="V291" s="70"/>
      <c r="W291" s="70"/>
      <c r="X291" s="56"/>
      <c r="Y291" s="57"/>
      <c r="Z291" s="57"/>
      <c r="AA291" s="56"/>
      <c r="AB291" s="57"/>
    </row>
    <row r="292" spans="1:28" ht="16" thickBot="1" x14ac:dyDescent="0.4">
      <c r="A292" s="74" t="str">
        <f>IF(ISBLANK(Registration_Tbl3[[#This Row],[Facility_Unit_Name]]),"",'EPE Information'!$C$9)</f>
        <v/>
      </c>
      <c r="B292" s="51"/>
      <c r="C292" s="63"/>
      <c r="D292" s="70"/>
      <c r="E292" s="68"/>
      <c r="F292" s="63"/>
      <c r="G292" s="63"/>
      <c r="H292" s="63"/>
      <c r="I292" s="70"/>
      <c r="J292" s="55"/>
      <c r="K292" s="75"/>
      <c r="L292" s="75"/>
      <c r="M292" s="75"/>
      <c r="N292" s="75"/>
      <c r="O292" s="56"/>
      <c r="P292" s="57"/>
      <c r="Q292" s="63"/>
      <c r="R292" s="70"/>
      <c r="S292" s="58"/>
      <c r="T292" s="70"/>
      <c r="U292" s="70"/>
      <c r="V292" s="70"/>
      <c r="W292" s="70"/>
      <c r="X292" s="56"/>
      <c r="Y292" s="57"/>
      <c r="Z292" s="57"/>
      <c r="AA292" s="56"/>
      <c r="AB292" s="57"/>
    </row>
    <row r="293" spans="1:28" ht="16" thickBot="1" x14ac:dyDescent="0.4">
      <c r="A293" s="74" t="str">
        <f>IF(ISBLANK(Registration_Tbl3[[#This Row],[Facility_Unit_Name]]),"",'EPE Information'!$C$9)</f>
        <v/>
      </c>
      <c r="B293" s="51"/>
      <c r="C293" s="63"/>
      <c r="D293" s="70"/>
      <c r="E293" s="68"/>
      <c r="F293" s="63"/>
      <c r="G293" s="63"/>
      <c r="H293" s="63"/>
      <c r="I293" s="70"/>
      <c r="J293" s="55"/>
      <c r="K293" s="75"/>
      <c r="L293" s="75"/>
      <c r="M293" s="75"/>
      <c r="N293" s="75"/>
      <c r="O293" s="56"/>
      <c r="P293" s="57"/>
      <c r="Q293" s="63"/>
      <c r="R293" s="70"/>
      <c r="S293" s="58"/>
      <c r="T293" s="70"/>
      <c r="U293" s="70"/>
      <c r="V293" s="70"/>
      <c r="W293" s="70"/>
      <c r="X293" s="56"/>
      <c r="Y293" s="57"/>
      <c r="Z293" s="57"/>
      <c r="AA293" s="56"/>
      <c r="AB293" s="57"/>
    </row>
    <row r="294" spans="1:28" ht="16" thickBot="1" x14ac:dyDescent="0.4">
      <c r="A294" s="74" t="str">
        <f>IF(ISBLANK(Registration_Tbl3[[#This Row],[Facility_Unit_Name]]),"",'EPE Information'!$C$9)</f>
        <v/>
      </c>
      <c r="B294" s="51"/>
      <c r="C294" s="63"/>
      <c r="D294" s="70"/>
      <c r="E294" s="68"/>
      <c r="F294" s="63"/>
      <c r="G294" s="63"/>
      <c r="H294" s="63"/>
      <c r="I294" s="70"/>
      <c r="J294" s="55"/>
      <c r="K294" s="75"/>
      <c r="L294" s="75"/>
      <c r="M294" s="75"/>
      <c r="N294" s="75"/>
      <c r="O294" s="56"/>
      <c r="P294" s="57"/>
      <c r="Q294" s="63"/>
      <c r="R294" s="70"/>
      <c r="S294" s="58"/>
      <c r="T294" s="70"/>
      <c r="U294" s="70"/>
      <c r="V294" s="70"/>
      <c r="W294" s="70"/>
      <c r="X294" s="56"/>
      <c r="Y294" s="57"/>
      <c r="Z294" s="57"/>
      <c r="AA294" s="56"/>
      <c r="AB294" s="57"/>
    </row>
    <row r="295" spans="1:28" ht="16" thickBot="1" x14ac:dyDescent="0.4">
      <c r="A295" s="74" t="str">
        <f>IF(ISBLANK(Registration_Tbl3[[#This Row],[Facility_Unit_Name]]),"",'EPE Information'!$C$9)</f>
        <v/>
      </c>
      <c r="B295" s="51"/>
      <c r="C295" s="63"/>
      <c r="D295" s="70"/>
      <c r="E295" s="68"/>
      <c r="F295" s="63"/>
      <c r="G295" s="63"/>
      <c r="H295" s="63"/>
      <c r="I295" s="70"/>
      <c r="J295" s="55"/>
      <c r="K295" s="75"/>
      <c r="L295" s="75"/>
      <c r="M295" s="75"/>
      <c r="N295" s="75"/>
      <c r="O295" s="56"/>
      <c r="P295" s="57"/>
      <c r="Q295" s="63"/>
      <c r="R295" s="70"/>
      <c r="S295" s="58"/>
      <c r="T295" s="70"/>
      <c r="U295" s="70"/>
      <c r="V295" s="70"/>
      <c r="W295" s="70"/>
      <c r="X295" s="56"/>
      <c r="Y295" s="57"/>
      <c r="Z295" s="57"/>
      <c r="AA295" s="56"/>
      <c r="AB295" s="57"/>
    </row>
    <row r="296" spans="1:28" ht="16" thickBot="1" x14ac:dyDescent="0.4">
      <c r="A296" s="74" t="str">
        <f>IF(ISBLANK(Registration_Tbl3[[#This Row],[Facility_Unit_Name]]),"",'EPE Information'!$C$9)</f>
        <v/>
      </c>
      <c r="B296" s="51"/>
      <c r="C296" s="63"/>
      <c r="D296" s="70"/>
      <c r="E296" s="68"/>
      <c r="F296" s="63"/>
      <c r="G296" s="63"/>
      <c r="H296" s="63"/>
      <c r="I296" s="70"/>
      <c r="J296" s="55"/>
      <c r="K296" s="75"/>
      <c r="L296" s="75"/>
      <c r="M296" s="75"/>
      <c r="N296" s="75"/>
      <c r="O296" s="56"/>
      <c r="P296" s="57"/>
      <c r="Q296" s="63"/>
      <c r="R296" s="70"/>
      <c r="S296" s="58"/>
      <c r="T296" s="70"/>
      <c r="U296" s="70"/>
      <c r="V296" s="70"/>
      <c r="W296" s="70"/>
      <c r="X296" s="56"/>
      <c r="Y296" s="57"/>
      <c r="Z296" s="57"/>
      <c r="AA296" s="56"/>
      <c r="AB296" s="57"/>
    </row>
    <row r="297" spans="1:28" ht="16" thickBot="1" x14ac:dyDescent="0.4">
      <c r="A297" s="74" t="str">
        <f>IF(ISBLANK(Registration_Tbl3[[#This Row],[Facility_Unit_Name]]),"",'EPE Information'!$C$9)</f>
        <v/>
      </c>
      <c r="B297" s="51"/>
      <c r="C297" s="63"/>
      <c r="D297" s="70"/>
      <c r="E297" s="68"/>
      <c r="F297" s="63"/>
      <c r="G297" s="63"/>
      <c r="H297" s="63"/>
      <c r="I297" s="70"/>
      <c r="J297" s="55"/>
      <c r="K297" s="75"/>
      <c r="L297" s="75"/>
      <c r="M297" s="75"/>
      <c r="N297" s="75"/>
      <c r="O297" s="56"/>
      <c r="P297" s="57"/>
      <c r="Q297" s="63"/>
      <c r="R297" s="70"/>
      <c r="S297" s="58"/>
      <c r="T297" s="70"/>
      <c r="U297" s="70"/>
      <c r="V297" s="70"/>
      <c r="W297" s="70"/>
      <c r="X297" s="56"/>
      <c r="Y297" s="57"/>
      <c r="Z297" s="57"/>
      <c r="AA297" s="56"/>
      <c r="AB297" s="57"/>
    </row>
    <row r="298" spans="1:28" ht="16" thickBot="1" x14ac:dyDescent="0.4">
      <c r="A298" s="74" t="str">
        <f>IF(ISBLANK(Registration_Tbl3[[#This Row],[Facility_Unit_Name]]),"",'EPE Information'!$C$9)</f>
        <v/>
      </c>
      <c r="B298" s="51"/>
      <c r="C298" s="63"/>
      <c r="D298" s="70"/>
      <c r="E298" s="68"/>
      <c r="F298" s="63"/>
      <c r="G298" s="63"/>
      <c r="H298" s="63"/>
      <c r="I298" s="70"/>
      <c r="J298" s="55"/>
      <c r="K298" s="75"/>
      <c r="L298" s="75"/>
      <c r="M298" s="75"/>
      <c r="N298" s="75"/>
      <c r="O298" s="56"/>
      <c r="P298" s="57"/>
      <c r="Q298" s="63"/>
      <c r="R298" s="70"/>
      <c r="S298" s="58"/>
      <c r="T298" s="70"/>
      <c r="U298" s="70"/>
      <c r="V298" s="70"/>
      <c r="W298" s="70"/>
      <c r="X298" s="56"/>
      <c r="Y298" s="57"/>
      <c r="Z298" s="57"/>
      <c r="AA298" s="56"/>
      <c r="AB298" s="57"/>
    </row>
    <row r="299" spans="1:28" ht="16" thickBot="1" x14ac:dyDescent="0.4">
      <c r="A299" s="74" t="str">
        <f>IF(ISBLANK(Registration_Tbl3[[#This Row],[Facility_Unit_Name]]),"",'EPE Information'!$C$9)</f>
        <v/>
      </c>
      <c r="B299" s="51"/>
      <c r="C299" s="63"/>
      <c r="D299" s="70"/>
      <c r="E299" s="68"/>
      <c r="F299" s="63"/>
      <c r="G299" s="63"/>
      <c r="H299" s="63"/>
      <c r="I299" s="70"/>
      <c r="J299" s="55"/>
      <c r="K299" s="75"/>
      <c r="L299" s="75"/>
      <c r="M299" s="75"/>
      <c r="N299" s="75"/>
      <c r="O299" s="56"/>
      <c r="P299" s="57"/>
      <c r="Q299" s="63"/>
      <c r="R299" s="70"/>
      <c r="S299" s="58"/>
      <c r="T299" s="70"/>
      <c r="U299" s="70"/>
      <c r="V299" s="70"/>
      <c r="W299" s="70"/>
      <c r="X299" s="56"/>
      <c r="Y299" s="57"/>
      <c r="Z299" s="57"/>
      <c r="AA299" s="56"/>
      <c r="AB299" s="57"/>
    </row>
    <row r="300" spans="1:28" ht="16" thickBot="1" x14ac:dyDescent="0.4">
      <c r="A300" s="74" t="str">
        <f>IF(ISBLANK(Registration_Tbl3[[#This Row],[Facility_Unit_Name]]),"",'EPE Information'!$C$9)</f>
        <v/>
      </c>
      <c r="B300" s="51"/>
      <c r="C300" s="63"/>
      <c r="D300" s="70"/>
      <c r="E300" s="68"/>
      <c r="F300" s="63"/>
      <c r="G300" s="63"/>
      <c r="H300" s="63"/>
      <c r="I300" s="70"/>
      <c r="J300" s="55"/>
      <c r="K300" s="75"/>
      <c r="L300" s="75"/>
      <c r="M300" s="75"/>
      <c r="N300" s="75"/>
      <c r="O300" s="56"/>
      <c r="P300" s="57"/>
      <c r="Q300" s="63"/>
      <c r="R300" s="70"/>
      <c r="S300" s="58"/>
      <c r="T300" s="70"/>
      <c r="U300" s="70"/>
      <c r="V300" s="70"/>
      <c r="W300" s="70"/>
      <c r="X300" s="56"/>
      <c r="Y300" s="57"/>
      <c r="Z300" s="57"/>
      <c r="AA300" s="56"/>
      <c r="AB300" s="57"/>
    </row>
    <row r="301" spans="1:28" ht="16" thickBot="1" x14ac:dyDescent="0.4">
      <c r="A301" s="74" t="str">
        <f>IF(ISBLANK(Registration_Tbl3[[#This Row],[Facility_Unit_Name]]),"",'EPE Information'!$C$9)</f>
        <v/>
      </c>
      <c r="B301" s="51"/>
      <c r="C301" s="63"/>
      <c r="D301" s="70"/>
      <c r="E301" s="68"/>
      <c r="F301" s="63"/>
      <c r="G301" s="63"/>
      <c r="H301" s="63"/>
      <c r="I301" s="70"/>
      <c r="J301" s="55"/>
      <c r="K301" s="75"/>
      <c r="L301" s="75"/>
      <c r="M301" s="75"/>
      <c r="N301" s="75"/>
      <c r="O301" s="56"/>
      <c r="P301" s="57"/>
      <c r="Q301" s="63"/>
      <c r="R301" s="70"/>
      <c r="S301" s="58"/>
      <c r="T301" s="70"/>
      <c r="U301" s="70"/>
      <c r="V301" s="70"/>
      <c r="W301" s="70"/>
      <c r="X301" s="56"/>
      <c r="Y301" s="57"/>
      <c r="Z301" s="57"/>
      <c r="AA301" s="56"/>
      <c r="AB301" s="57"/>
    </row>
    <row r="302" spans="1:28" ht="16" thickBot="1" x14ac:dyDescent="0.4">
      <c r="A302" s="74" t="str">
        <f>IF(ISBLANK(Registration_Tbl3[[#This Row],[Facility_Unit_Name]]),"",'EPE Information'!$C$9)</f>
        <v/>
      </c>
      <c r="B302" s="51"/>
      <c r="C302" s="63"/>
      <c r="D302" s="70"/>
      <c r="E302" s="68"/>
      <c r="F302" s="63"/>
      <c r="G302" s="63"/>
      <c r="H302" s="63"/>
      <c r="I302" s="70"/>
      <c r="J302" s="55"/>
      <c r="K302" s="75"/>
      <c r="L302" s="75"/>
      <c r="M302" s="75"/>
      <c r="N302" s="75"/>
      <c r="O302" s="56"/>
      <c r="P302" s="57"/>
      <c r="Q302" s="63"/>
      <c r="R302" s="70"/>
      <c r="S302" s="58"/>
      <c r="T302" s="70"/>
      <c r="U302" s="70"/>
      <c r="V302" s="70"/>
      <c r="W302" s="70"/>
      <c r="X302" s="56"/>
      <c r="Y302" s="57"/>
      <c r="Z302" s="57"/>
      <c r="AA302" s="56"/>
      <c r="AB302" s="57"/>
    </row>
    <row r="303" spans="1:28" ht="16" thickBot="1" x14ac:dyDescent="0.4">
      <c r="A303" s="74" t="str">
        <f>IF(ISBLANK(Registration_Tbl3[[#This Row],[Facility_Unit_Name]]),"",'EPE Information'!$C$9)</f>
        <v/>
      </c>
      <c r="B303" s="51"/>
      <c r="C303" s="63"/>
      <c r="D303" s="70"/>
      <c r="E303" s="68"/>
      <c r="F303" s="63"/>
      <c r="G303" s="63"/>
      <c r="H303" s="63"/>
      <c r="I303" s="70"/>
      <c r="J303" s="55"/>
      <c r="K303" s="75"/>
      <c r="L303" s="75"/>
      <c r="M303" s="75"/>
      <c r="N303" s="75"/>
      <c r="O303" s="56"/>
      <c r="P303" s="57"/>
      <c r="Q303" s="63"/>
      <c r="R303" s="70"/>
      <c r="S303" s="58"/>
      <c r="T303" s="70"/>
      <c r="U303" s="70"/>
      <c r="V303" s="70"/>
      <c r="W303" s="70"/>
      <c r="X303" s="56"/>
      <c r="Y303" s="57"/>
      <c r="Z303" s="57"/>
      <c r="AA303" s="56"/>
      <c r="AB303" s="57"/>
    </row>
    <row r="304" spans="1:28" ht="16" thickBot="1" x14ac:dyDescent="0.4">
      <c r="A304" s="74" t="str">
        <f>IF(ISBLANK(Registration_Tbl3[[#This Row],[Facility_Unit_Name]]),"",'EPE Information'!$C$9)</f>
        <v/>
      </c>
      <c r="B304" s="51"/>
      <c r="C304" s="63"/>
      <c r="D304" s="70"/>
      <c r="E304" s="68"/>
      <c r="F304" s="63"/>
      <c r="G304" s="63"/>
      <c r="H304" s="63"/>
      <c r="I304" s="70"/>
      <c r="J304" s="55"/>
      <c r="K304" s="75"/>
      <c r="L304" s="75"/>
      <c r="M304" s="75"/>
      <c r="N304" s="75"/>
      <c r="O304" s="56"/>
      <c r="P304" s="57"/>
      <c r="Q304" s="63"/>
      <c r="R304" s="70"/>
      <c r="S304" s="58"/>
      <c r="T304" s="70"/>
      <c r="U304" s="70"/>
      <c r="V304" s="70"/>
      <c r="W304" s="70"/>
      <c r="X304" s="56"/>
      <c r="Y304" s="57"/>
      <c r="Z304" s="57"/>
      <c r="AA304" s="56"/>
      <c r="AB304" s="57"/>
    </row>
    <row r="305" spans="1:28" ht="16" thickBot="1" x14ac:dyDescent="0.4">
      <c r="A305" s="74" t="str">
        <f>IF(ISBLANK(Registration_Tbl3[[#This Row],[Facility_Unit_Name]]),"",'EPE Information'!$C$9)</f>
        <v/>
      </c>
      <c r="B305" s="51"/>
      <c r="C305" s="63"/>
      <c r="D305" s="70"/>
      <c r="E305" s="68"/>
      <c r="F305" s="63"/>
      <c r="G305" s="63"/>
      <c r="H305" s="63"/>
      <c r="I305" s="70"/>
      <c r="J305" s="55"/>
      <c r="K305" s="75"/>
      <c r="L305" s="75"/>
      <c r="M305" s="75"/>
      <c r="N305" s="75"/>
      <c r="O305" s="56"/>
      <c r="P305" s="57"/>
      <c r="Q305" s="63"/>
      <c r="R305" s="70"/>
      <c r="S305" s="58"/>
      <c r="T305" s="70"/>
      <c r="U305" s="70"/>
      <c r="V305" s="70"/>
      <c r="W305" s="70"/>
      <c r="X305" s="56"/>
      <c r="Y305" s="57"/>
      <c r="Z305" s="57"/>
      <c r="AA305" s="56"/>
      <c r="AB305" s="57"/>
    </row>
    <row r="306" spans="1:28" ht="16" thickBot="1" x14ac:dyDescent="0.4">
      <c r="A306" s="74" t="str">
        <f>IF(ISBLANK(Registration_Tbl3[[#This Row],[Facility_Unit_Name]]),"",'EPE Information'!$C$9)</f>
        <v/>
      </c>
      <c r="B306" s="51"/>
      <c r="C306" s="63"/>
      <c r="D306" s="70"/>
      <c r="E306" s="68"/>
      <c r="F306" s="63"/>
      <c r="G306" s="63"/>
      <c r="H306" s="63"/>
      <c r="I306" s="70"/>
      <c r="J306" s="55"/>
      <c r="K306" s="75"/>
      <c r="L306" s="75"/>
      <c r="M306" s="75"/>
      <c r="N306" s="75"/>
      <c r="O306" s="56"/>
      <c r="P306" s="57"/>
      <c r="Q306" s="63"/>
      <c r="R306" s="70"/>
      <c r="S306" s="58"/>
      <c r="T306" s="70"/>
      <c r="U306" s="70"/>
      <c r="V306" s="70"/>
      <c r="W306" s="70"/>
      <c r="X306" s="56"/>
      <c r="Y306" s="57"/>
      <c r="Z306" s="57"/>
      <c r="AA306" s="56"/>
      <c r="AB306" s="57"/>
    </row>
    <row r="307" spans="1:28" ht="16" thickBot="1" x14ac:dyDescent="0.4">
      <c r="A307" s="74" t="str">
        <f>IF(ISBLANK(Registration_Tbl3[[#This Row],[Facility_Unit_Name]]),"",'EPE Information'!$C$9)</f>
        <v/>
      </c>
      <c r="B307" s="51"/>
      <c r="C307" s="63"/>
      <c r="D307" s="70"/>
      <c r="E307" s="68"/>
      <c r="F307" s="63"/>
      <c r="G307" s="63"/>
      <c r="H307" s="63"/>
      <c r="I307" s="70"/>
      <c r="J307" s="55"/>
      <c r="K307" s="75"/>
      <c r="L307" s="75"/>
      <c r="M307" s="75"/>
      <c r="N307" s="75"/>
      <c r="O307" s="56"/>
      <c r="P307" s="57"/>
      <c r="Q307" s="63"/>
      <c r="R307" s="70"/>
      <c r="S307" s="58"/>
      <c r="T307" s="70"/>
      <c r="U307" s="70"/>
      <c r="V307" s="70"/>
      <c r="W307" s="70"/>
      <c r="X307" s="56"/>
      <c r="Y307" s="57"/>
      <c r="Z307" s="57"/>
      <c r="AA307" s="56"/>
      <c r="AB307" s="57"/>
    </row>
    <row r="308" spans="1:28" ht="16" thickBot="1" x14ac:dyDescent="0.4">
      <c r="A308" s="74" t="str">
        <f>IF(ISBLANK(Registration_Tbl3[[#This Row],[Facility_Unit_Name]]),"",'EPE Information'!$C$9)</f>
        <v/>
      </c>
      <c r="B308" s="51"/>
      <c r="C308" s="63"/>
      <c r="D308" s="70"/>
      <c r="E308" s="68"/>
      <c r="F308" s="63"/>
      <c r="G308" s="63"/>
      <c r="H308" s="63"/>
      <c r="I308" s="70"/>
      <c r="J308" s="55"/>
      <c r="K308" s="75"/>
      <c r="L308" s="75"/>
      <c r="M308" s="75"/>
      <c r="N308" s="75"/>
      <c r="O308" s="56"/>
      <c r="P308" s="57"/>
      <c r="Q308" s="63"/>
      <c r="R308" s="70"/>
      <c r="S308" s="58"/>
      <c r="T308" s="70"/>
      <c r="U308" s="70"/>
      <c r="V308" s="70"/>
      <c r="W308" s="70"/>
      <c r="X308" s="56"/>
      <c r="Y308" s="57"/>
      <c r="Z308" s="57"/>
      <c r="AA308" s="56"/>
      <c r="AB308" s="57"/>
    </row>
    <row r="309" spans="1:28" ht="16" thickBot="1" x14ac:dyDescent="0.4">
      <c r="A309" s="74" t="str">
        <f>IF(ISBLANK(Registration_Tbl3[[#This Row],[Facility_Unit_Name]]),"",'EPE Information'!$C$9)</f>
        <v/>
      </c>
      <c r="B309" s="51"/>
      <c r="C309" s="63"/>
      <c r="D309" s="70"/>
      <c r="E309" s="68"/>
      <c r="F309" s="63"/>
      <c r="G309" s="63"/>
      <c r="H309" s="63"/>
      <c r="I309" s="70"/>
      <c r="J309" s="55"/>
      <c r="K309" s="75"/>
      <c r="L309" s="75"/>
      <c r="M309" s="75"/>
      <c r="N309" s="75"/>
      <c r="O309" s="56"/>
      <c r="P309" s="57"/>
      <c r="Q309" s="63"/>
      <c r="R309" s="70"/>
      <c r="S309" s="58"/>
      <c r="T309" s="70"/>
      <c r="U309" s="70"/>
      <c r="V309" s="70"/>
      <c r="W309" s="70"/>
      <c r="X309" s="56"/>
      <c r="Y309" s="57"/>
      <c r="Z309" s="57"/>
      <c r="AA309" s="56"/>
      <c r="AB309" s="57"/>
    </row>
    <row r="310" spans="1:28" ht="16" thickBot="1" x14ac:dyDescent="0.4">
      <c r="A310" s="74" t="str">
        <f>IF(ISBLANK(Registration_Tbl3[[#This Row],[Facility_Unit_Name]]),"",'EPE Information'!$C$9)</f>
        <v/>
      </c>
      <c r="B310" s="51"/>
      <c r="C310" s="63"/>
      <c r="D310" s="70"/>
      <c r="E310" s="68"/>
      <c r="F310" s="63"/>
      <c r="G310" s="63"/>
      <c r="H310" s="63"/>
      <c r="I310" s="70"/>
      <c r="J310" s="55"/>
      <c r="K310" s="75"/>
      <c r="L310" s="75"/>
      <c r="M310" s="75"/>
      <c r="N310" s="75"/>
      <c r="O310" s="56"/>
      <c r="P310" s="57"/>
      <c r="Q310" s="63"/>
      <c r="R310" s="70"/>
      <c r="S310" s="58"/>
      <c r="T310" s="70"/>
      <c r="U310" s="70"/>
      <c r="V310" s="70"/>
      <c r="W310" s="70"/>
      <c r="X310" s="56"/>
      <c r="Y310" s="57"/>
      <c r="Z310" s="57"/>
      <c r="AA310" s="56"/>
      <c r="AB310" s="57"/>
    </row>
    <row r="311" spans="1:28" ht="16" thickBot="1" x14ac:dyDescent="0.4">
      <c r="A311" s="74" t="str">
        <f>IF(ISBLANK(Registration_Tbl3[[#This Row],[Facility_Unit_Name]]),"",'EPE Information'!$C$9)</f>
        <v/>
      </c>
      <c r="B311" s="51"/>
      <c r="C311" s="63"/>
      <c r="D311" s="70"/>
      <c r="E311" s="68"/>
      <c r="F311" s="63"/>
      <c r="G311" s="63"/>
      <c r="H311" s="63"/>
      <c r="I311" s="70"/>
      <c r="J311" s="55"/>
      <c r="K311" s="75"/>
      <c r="L311" s="75"/>
      <c r="M311" s="75"/>
      <c r="N311" s="75"/>
      <c r="O311" s="56"/>
      <c r="P311" s="57"/>
      <c r="Q311" s="63"/>
      <c r="R311" s="70"/>
      <c r="S311" s="58"/>
      <c r="T311" s="70"/>
      <c r="U311" s="70"/>
      <c r="V311" s="70"/>
      <c r="W311" s="70"/>
      <c r="X311" s="56"/>
      <c r="Y311" s="57"/>
      <c r="Z311" s="57"/>
      <c r="AA311" s="56"/>
      <c r="AB311" s="57"/>
    </row>
    <row r="312" spans="1:28" ht="16" thickBot="1" x14ac:dyDescent="0.4">
      <c r="A312" s="74" t="str">
        <f>IF(ISBLANK(Registration_Tbl3[[#This Row],[Facility_Unit_Name]]),"",'EPE Information'!$C$9)</f>
        <v/>
      </c>
      <c r="B312" s="51"/>
      <c r="C312" s="63"/>
      <c r="D312" s="70"/>
      <c r="E312" s="68"/>
      <c r="F312" s="63"/>
      <c r="G312" s="63"/>
      <c r="H312" s="63"/>
      <c r="I312" s="70"/>
      <c r="J312" s="55"/>
      <c r="K312" s="75"/>
      <c r="L312" s="75"/>
      <c r="M312" s="75"/>
      <c r="N312" s="75"/>
      <c r="O312" s="56"/>
      <c r="P312" s="57"/>
      <c r="Q312" s="63"/>
      <c r="R312" s="70"/>
      <c r="S312" s="58"/>
      <c r="T312" s="70"/>
      <c r="U312" s="70"/>
      <c r="V312" s="70"/>
      <c r="W312" s="70"/>
      <c r="X312" s="56"/>
      <c r="Y312" s="57"/>
      <c r="Z312" s="57"/>
      <c r="AA312" s="56"/>
      <c r="AB312" s="57"/>
    </row>
    <row r="313" spans="1:28" ht="16" thickBot="1" x14ac:dyDescent="0.4">
      <c r="A313" s="74" t="str">
        <f>IF(ISBLANK(Registration_Tbl3[[#This Row],[Facility_Unit_Name]]),"",'EPE Information'!$C$9)</f>
        <v/>
      </c>
      <c r="B313" s="51"/>
      <c r="C313" s="63"/>
      <c r="D313" s="70"/>
      <c r="E313" s="68"/>
      <c r="F313" s="63"/>
      <c r="G313" s="63"/>
      <c r="H313" s="63"/>
      <c r="I313" s="70"/>
      <c r="J313" s="55"/>
      <c r="K313" s="75"/>
      <c r="L313" s="75"/>
      <c r="M313" s="75"/>
      <c r="N313" s="75"/>
      <c r="O313" s="56"/>
      <c r="P313" s="57"/>
      <c r="Q313" s="63"/>
      <c r="R313" s="70"/>
      <c r="S313" s="58"/>
      <c r="T313" s="70"/>
      <c r="U313" s="70"/>
      <c r="V313" s="70"/>
      <c r="W313" s="70"/>
      <c r="X313" s="56"/>
      <c r="Y313" s="57"/>
      <c r="Z313" s="57"/>
      <c r="AA313" s="56"/>
      <c r="AB313" s="57"/>
    </row>
    <row r="314" spans="1:28" ht="16" thickBot="1" x14ac:dyDescent="0.4">
      <c r="A314" s="74" t="str">
        <f>IF(ISBLANK(Registration_Tbl3[[#This Row],[Facility_Unit_Name]]),"",'EPE Information'!$C$9)</f>
        <v/>
      </c>
      <c r="B314" s="51"/>
      <c r="C314" s="63"/>
      <c r="D314" s="70"/>
      <c r="E314" s="68"/>
      <c r="F314" s="63"/>
      <c r="G314" s="63"/>
      <c r="H314" s="63"/>
      <c r="I314" s="70"/>
      <c r="J314" s="55"/>
      <c r="K314" s="75"/>
      <c r="L314" s="75"/>
      <c r="M314" s="75"/>
      <c r="N314" s="75"/>
      <c r="O314" s="56"/>
      <c r="P314" s="57"/>
      <c r="Q314" s="63"/>
      <c r="R314" s="70"/>
      <c r="S314" s="58"/>
      <c r="T314" s="70"/>
      <c r="U314" s="70"/>
      <c r="V314" s="70"/>
      <c r="W314" s="70"/>
      <c r="X314" s="56"/>
      <c r="Y314" s="57"/>
      <c r="Z314" s="57"/>
      <c r="AA314" s="56"/>
      <c r="AB314" s="57"/>
    </row>
    <row r="315" spans="1:28" ht="16" thickBot="1" x14ac:dyDescent="0.4">
      <c r="A315" s="74" t="str">
        <f>IF(ISBLANK(Registration_Tbl3[[#This Row],[Facility_Unit_Name]]),"",'EPE Information'!$C$9)</f>
        <v/>
      </c>
      <c r="B315" s="51"/>
      <c r="C315" s="63"/>
      <c r="D315" s="70"/>
      <c r="E315" s="68"/>
      <c r="F315" s="63"/>
      <c r="G315" s="63"/>
      <c r="H315" s="63"/>
      <c r="I315" s="70"/>
      <c r="J315" s="55"/>
      <c r="K315" s="75"/>
      <c r="L315" s="75"/>
      <c r="M315" s="75"/>
      <c r="N315" s="75"/>
      <c r="O315" s="56"/>
      <c r="P315" s="57"/>
      <c r="Q315" s="63"/>
      <c r="R315" s="70"/>
      <c r="S315" s="58"/>
      <c r="T315" s="70"/>
      <c r="U315" s="70"/>
      <c r="V315" s="70"/>
      <c r="W315" s="70"/>
      <c r="X315" s="56"/>
      <c r="Y315" s="57"/>
      <c r="Z315" s="57"/>
      <c r="AA315" s="56"/>
      <c r="AB315" s="57"/>
    </row>
    <row r="316" spans="1:28" ht="16" thickBot="1" x14ac:dyDescent="0.4">
      <c r="A316" s="74" t="str">
        <f>IF(ISBLANK(Registration_Tbl3[[#This Row],[Facility_Unit_Name]]),"",'EPE Information'!$C$9)</f>
        <v/>
      </c>
      <c r="B316" s="51"/>
      <c r="C316" s="63"/>
      <c r="D316" s="70"/>
      <c r="E316" s="68"/>
      <c r="F316" s="63"/>
      <c r="G316" s="63"/>
      <c r="H316" s="63"/>
      <c r="I316" s="70"/>
      <c r="J316" s="55"/>
      <c r="K316" s="75"/>
      <c r="L316" s="75"/>
      <c r="M316" s="75"/>
      <c r="N316" s="75"/>
      <c r="O316" s="56"/>
      <c r="P316" s="57"/>
      <c r="Q316" s="63"/>
      <c r="R316" s="70"/>
      <c r="S316" s="58"/>
      <c r="T316" s="70"/>
      <c r="U316" s="70"/>
      <c r="V316" s="70"/>
      <c r="W316" s="70"/>
      <c r="X316" s="56"/>
      <c r="Y316" s="57"/>
      <c r="Z316" s="57"/>
      <c r="AA316" s="56"/>
      <c r="AB316" s="57"/>
    </row>
    <row r="317" spans="1:28" ht="16" thickBot="1" x14ac:dyDescent="0.4">
      <c r="A317" s="74" t="str">
        <f>IF(ISBLANK(Registration_Tbl3[[#This Row],[Facility_Unit_Name]]),"",'EPE Information'!$C$9)</f>
        <v/>
      </c>
      <c r="B317" s="51"/>
      <c r="C317" s="63"/>
      <c r="D317" s="70"/>
      <c r="E317" s="68"/>
      <c r="F317" s="63"/>
      <c r="G317" s="63"/>
      <c r="H317" s="63"/>
      <c r="I317" s="70"/>
      <c r="J317" s="55"/>
      <c r="K317" s="75"/>
      <c r="L317" s="75"/>
      <c r="M317" s="75"/>
      <c r="N317" s="75"/>
      <c r="O317" s="56"/>
      <c r="P317" s="57"/>
      <c r="Q317" s="63"/>
      <c r="R317" s="70"/>
      <c r="S317" s="58"/>
      <c r="T317" s="70"/>
      <c r="U317" s="70"/>
      <c r="V317" s="70"/>
      <c r="W317" s="70"/>
      <c r="X317" s="56"/>
      <c r="Y317" s="57"/>
      <c r="Z317" s="57"/>
      <c r="AA317" s="56"/>
      <c r="AB317" s="57"/>
    </row>
    <row r="318" spans="1:28" ht="16" thickBot="1" x14ac:dyDescent="0.4">
      <c r="A318" s="74" t="str">
        <f>IF(ISBLANK(Registration_Tbl3[[#This Row],[Facility_Unit_Name]]),"",'EPE Information'!$C$9)</f>
        <v/>
      </c>
      <c r="B318" s="51"/>
      <c r="C318" s="63"/>
      <c r="D318" s="70"/>
      <c r="E318" s="68"/>
      <c r="F318" s="63"/>
      <c r="G318" s="63"/>
      <c r="H318" s="63"/>
      <c r="I318" s="70"/>
      <c r="J318" s="55"/>
      <c r="K318" s="75"/>
      <c r="L318" s="75"/>
      <c r="M318" s="75"/>
      <c r="N318" s="75"/>
      <c r="O318" s="56"/>
      <c r="P318" s="57"/>
      <c r="Q318" s="63"/>
      <c r="R318" s="70"/>
      <c r="S318" s="58"/>
      <c r="T318" s="70"/>
      <c r="U318" s="70"/>
      <c r="V318" s="70"/>
      <c r="W318" s="70"/>
      <c r="X318" s="56"/>
      <c r="Y318" s="57"/>
      <c r="Z318" s="57"/>
      <c r="AA318" s="56"/>
      <c r="AB318" s="57"/>
    </row>
    <row r="319" spans="1:28" ht="16" thickBot="1" x14ac:dyDescent="0.4">
      <c r="A319" s="74" t="str">
        <f>IF(ISBLANK(Registration_Tbl3[[#This Row],[Facility_Unit_Name]]),"",'EPE Information'!$C$9)</f>
        <v/>
      </c>
      <c r="B319" s="51"/>
      <c r="C319" s="63"/>
      <c r="D319" s="70"/>
      <c r="E319" s="68"/>
      <c r="F319" s="63"/>
      <c r="G319" s="63"/>
      <c r="H319" s="63"/>
      <c r="I319" s="70"/>
      <c r="J319" s="55"/>
      <c r="K319" s="75"/>
      <c r="L319" s="75"/>
      <c r="M319" s="75"/>
      <c r="N319" s="75"/>
      <c r="O319" s="56"/>
      <c r="P319" s="57"/>
      <c r="Q319" s="63"/>
      <c r="R319" s="70"/>
      <c r="S319" s="58"/>
      <c r="T319" s="70"/>
      <c r="U319" s="70"/>
      <c r="V319" s="70"/>
      <c r="W319" s="70"/>
      <c r="X319" s="56"/>
      <c r="Y319" s="57"/>
      <c r="Z319" s="57"/>
      <c r="AA319" s="56"/>
      <c r="AB319" s="57"/>
    </row>
    <row r="320" spans="1:28" ht="16" thickBot="1" x14ac:dyDescent="0.4">
      <c r="A320" s="74" t="str">
        <f>IF(ISBLANK(Registration_Tbl3[[#This Row],[Facility_Unit_Name]]),"",'EPE Information'!$C$9)</f>
        <v/>
      </c>
      <c r="B320" s="51"/>
      <c r="C320" s="63"/>
      <c r="D320" s="70"/>
      <c r="E320" s="68"/>
      <c r="F320" s="63"/>
      <c r="G320" s="63"/>
      <c r="H320" s="63"/>
      <c r="I320" s="70"/>
      <c r="J320" s="55"/>
      <c r="K320" s="75"/>
      <c r="L320" s="75"/>
      <c r="M320" s="75"/>
      <c r="N320" s="75"/>
      <c r="O320" s="56"/>
      <c r="P320" s="57"/>
      <c r="Q320" s="63"/>
      <c r="R320" s="70"/>
      <c r="S320" s="58"/>
      <c r="T320" s="70"/>
      <c r="U320" s="70"/>
      <c r="V320" s="70"/>
      <c r="W320" s="70"/>
      <c r="X320" s="56"/>
      <c r="Y320" s="57"/>
      <c r="Z320" s="57"/>
      <c r="AA320" s="56"/>
      <c r="AB320" s="57"/>
    </row>
    <row r="321" spans="1:28" ht="16" thickBot="1" x14ac:dyDescent="0.4">
      <c r="A321" s="74" t="str">
        <f>IF(ISBLANK(Registration_Tbl3[[#This Row],[Facility_Unit_Name]]),"",'EPE Information'!$C$9)</f>
        <v/>
      </c>
      <c r="B321" s="51"/>
      <c r="C321" s="63"/>
      <c r="D321" s="70"/>
      <c r="E321" s="68"/>
      <c r="F321" s="63"/>
      <c r="G321" s="63"/>
      <c r="H321" s="63"/>
      <c r="I321" s="70"/>
      <c r="J321" s="55"/>
      <c r="K321" s="75"/>
      <c r="L321" s="75"/>
      <c r="M321" s="75"/>
      <c r="N321" s="75"/>
      <c r="O321" s="56"/>
      <c r="P321" s="57"/>
      <c r="Q321" s="63"/>
      <c r="R321" s="70"/>
      <c r="S321" s="58"/>
      <c r="T321" s="70"/>
      <c r="U321" s="70"/>
      <c r="V321" s="70"/>
      <c r="W321" s="70"/>
      <c r="X321" s="56"/>
      <c r="Y321" s="57"/>
      <c r="Z321" s="57"/>
      <c r="AA321" s="56"/>
      <c r="AB321" s="57"/>
    </row>
    <row r="322" spans="1:28" ht="16" thickBot="1" x14ac:dyDescent="0.4">
      <c r="A322" s="74" t="str">
        <f>IF(ISBLANK(Registration_Tbl3[[#This Row],[Facility_Unit_Name]]),"",'EPE Information'!$C$9)</f>
        <v/>
      </c>
      <c r="B322" s="51"/>
      <c r="C322" s="63"/>
      <c r="D322" s="70"/>
      <c r="E322" s="68"/>
      <c r="F322" s="63"/>
      <c r="G322" s="63"/>
      <c r="H322" s="63"/>
      <c r="I322" s="70"/>
      <c r="J322" s="55"/>
      <c r="K322" s="75"/>
      <c r="L322" s="75"/>
      <c r="M322" s="75"/>
      <c r="N322" s="75"/>
      <c r="O322" s="56"/>
      <c r="P322" s="57"/>
      <c r="Q322" s="63"/>
      <c r="R322" s="70"/>
      <c r="S322" s="58"/>
      <c r="T322" s="70"/>
      <c r="U322" s="70"/>
      <c r="V322" s="70"/>
      <c r="W322" s="70"/>
      <c r="X322" s="56"/>
      <c r="Y322" s="57"/>
      <c r="Z322" s="57"/>
      <c r="AA322" s="56"/>
      <c r="AB322" s="57"/>
    </row>
    <row r="323" spans="1:28" ht="16" thickBot="1" x14ac:dyDescent="0.4">
      <c r="A323" s="74" t="str">
        <f>IF(ISBLANK(Registration_Tbl3[[#This Row],[Facility_Unit_Name]]),"",'EPE Information'!$C$9)</f>
        <v/>
      </c>
      <c r="B323" s="51"/>
      <c r="C323" s="63"/>
      <c r="D323" s="70"/>
      <c r="E323" s="68"/>
      <c r="F323" s="63"/>
      <c r="G323" s="63"/>
      <c r="H323" s="63"/>
      <c r="I323" s="70"/>
      <c r="J323" s="55"/>
      <c r="K323" s="75"/>
      <c r="L323" s="75"/>
      <c r="M323" s="75"/>
      <c r="N323" s="75"/>
      <c r="O323" s="56"/>
      <c r="P323" s="57"/>
      <c r="Q323" s="63"/>
      <c r="R323" s="70"/>
      <c r="S323" s="58"/>
      <c r="T323" s="70"/>
      <c r="U323" s="70"/>
      <c r="V323" s="70"/>
      <c r="W323" s="70"/>
      <c r="X323" s="56"/>
      <c r="Y323" s="57"/>
      <c r="Z323" s="57"/>
      <c r="AA323" s="56"/>
      <c r="AB323" s="57"/>
    </row>
    <row r="324" spans="1:28" ht="16" thickBot="1" x14ac:dyDescent="0.4">
      <c r="A324" s="74" t="str">
        <f>IF(ISBLANK(Registration_Tbl3[[#This Row],[Facility_Unit_Name]]),"",'EPE Information'!$C$9)</f>
        <v/>
      </c>
      <c r="B324" s="51"/>
      <c r="C324" s="63"/>
      <c r="D324" s="70"/>
      <c r="E324" s="68"/>
      <c r="F324" s="63"/>
      <c r="G324" s="63"/>
      <c r="H324" s="63"/>
      <c r="I324" s="70"/>
      <c r="J324" s="55"/>
      <c r="K324" s="75"/>
      <c r="L324" s="75"/>
      <c r="M324" s="75"/>
      <c r="N324" s="75"/>
      <c r="O324" s="56"/>
      <c r="P324" s="57"/>
      <c r="Q324" s="63"/>
      <c r="R324" s="70"/>
      <c r="S324" s="58"/>
      <c r="T324" s="70"/>
      <c r="U324" s="70"/>
      <c r="V324" s="70"/>
      <c r="W324" s="70"/>
      <c r="X324" s="56"/>
      <c r="Y324" s="57"/>
      <c r="Z324" s="57"/>
      <c r="AA324" s="56"/>
      <c r="AB324" s="57"/>
    </row>
    <row r="325" spans="1:28" ht="16" thickBot="1" x14ac:dyDescent="0.4">
      <c r="A325" s="74" t="str">
        <f>IF(ISBLANK(Registration_Tbl3[[#This Row],[Facility_Unit_Name]]),"",'EPE Information'!$C$9)</f>
        <v/>
      </c>
      <c r="B325" s="51"/>
      <c r="C325" s="63"/>
      <c r="D325" s="70"/>
      <c r="E325" s="68"/>
      <c r="F325" s="63"/>
      <c r="G325" s="63"/>
      <c r="H325" s="63"/>
      <c r="I325" s="70"/>
      <c r="J325" s="55"/>
      <c r="K325" s="75"/>
      <c r="L325" s="75"/>
      <c r="M325" s="75"/>
      <c r="N325" s="75"/>
      <c r="O325" s="56"/>
      <c r="P325" s="57"/>
      <c r="Q325" s="63"/>
      <c r="R325" s="70"/>
      <c r="S325" s="58"/>
      <c r="T325" s="70"/>
      <c r="U325" s="70"/>
      <c r="V325" s="70"/>
      <c r="W325" s="70"/>
      <c r="X325" s="56"/>
      <c r="Y325" s="57"/>
      <c r="Z325" s="57"/>
      <c r="AA325" s="56"/>
      <c r="AB325" s="57"/>
    </row>
    <row r="326" spans="1:28" ht="16" thickBot="1" x14ac:dyDescent="0.4">
      <c r="A326" s="74" t="str">
        <f>IF(ISBLANK(Registration_Tbl3[[#This Row],[Facility_Unit_Name]]),"",'EPE Information'!$C$9)</f>
        <v/>
      </c>
      <c r="B326" s="51"/>
      <c r="C326" s="63"/>
      <c r="D326" s="70"/>
      <c r="E326" s="68"/>
      <c r="F326" s="63"/>
      <c r="G326" s="63"/>
      <c r="H326" s="63"/>
      <c r="I326" s="70"/>
      <c r="J326" s="55"/>
      <c r="K326" s="75"/>
      <c r="L326" s="75"/>
      <c r="M326" s="75"/>
      <c r="N326" s="75"/>
      <c r="O326" s="56"/>
      <c r="P326" s="57"/>
      <c r="Q326" s="63"/>
      <c r="R326" s="70"/>
      <c r="S326" s="58"/>
      <c r="T326" s="70"/>
      <c r="U326" s="70"/>
      <c r="V326" s="70"/>
      <c r="W326" s="70"/>
      <c r="X326" s="56"/>
      <c r="Y326" s="57"/>
      <c r="Z326" s="57"/>
      <c r="AA326" s="56"/>
      <c r="AB326" s="57"/>
    </row>
    <row r="327" spans="1:28" ht="16" thickBot="1" x14ac:dyDescent="0.4">
      <c r="A327" s="74" t="str">
        <f>IF(ISBLANK(Registration_Tbl3[[#This Row],[Facility_Unit_Name]]),"",'EPE Information'!$C$9)</f>
        <v/>
      </c>
      <c r="B327" s="51"/>
      <c r="C327" s="63"/>
      <c r="D327" s="70"/>
      <c r="E327" s="68"/>
      <c r="F327" s="63"/>
      <c r="G327" s="63"/>
      <c r="H327" s="63"/>
      <c r="I327" s="70"/>
      <c r="J327" s="55"/>
      <c r="K327" s="75"/>
      <c r="L327" s="75"/>
      <c r="M327" s="75"/>
      <c r="N327" s="75"/>
      <c r="O327" s="56"/>
      <c r="P327" s="57"/>
      <c r="Q327" s="63"/>
      <c r="R327" s="70"/>
      <c r="S327" s="58"/>
      <c r="T327" s="70"/>
      <c r="U327" s="70"/>
      <c r="V327" s="70"/>
      <c r="W327" s="70"/>
      <c r="X327" s="56"/>
      <c r="Y327" s="57"/>
      <c r="Z327" s="57"/>
      <c r="AA327" s="56"/>
      <c r="AB327" s="57"/>
    </row>
    <row r="328" spans="1:28" ht="16" thickBot="1" x14ac:dyDescent="0.4">
      <c r="A328" s="74" t="str">
        <f>IF(ISBLANK(Registration_Tbl3[[#This Row],[Facility_Unit_Name]]),"",'EPE Information'!$C$9)</f>
        <v/>
      </c>
      <c r="B328" s="51"/>
      <c r="C328" s="63"/>
      <c r="D328" s="70"/>
      <c r="E328" s="68"/>
      <c r="F328" s="63"/>
      <c r="G328" s="63"/>
      <c r="H328" s="63"/>
      <c r="I328" s="70"/>
      <c r="J328" s="55"/>
      <c r="K328" s="75"/>
      <c r="L328" s="75"/>
      <c r="M328" s="75"/>
      <c r="N328" s="75"/>
      <c r="O328" s="56"/>
      <c r="P328" s="57"/>
      <c r="Q328" s="63"/>
      <c r="R328" s="70"/>
      <c r="S328" s="58"/>
      <c r="T328" s="70"/>
      <c r="U328" s="70"/>
      <c r="V328" s="70"/>
      <c r="W328" s="70"/>
      <c r="X328" s="56"/>
      <c r="Y328" s="57"/>
      <c r="Z328" s="57"/>
      <c r="AA328" s="56"/>
      <c r="AB328" s="57"/>
    </row>
    <row r="329" spans="1:28" ht="16" thickBot="1" x14ac:dyDescent="0.4">
      <c r="A329" s="74" t="str">
        <f>IF(ISBLANK(Registration_Tbl3[[#This Row],[Facility_Unit_Name]]),"",'EPE Information'!$C$9)</f>
        <v/>
      </c>
      <c r="B329" s="51"/>
      <c r="C329" s="63"/>
      <c r="D329" s="70"/>
      <c r="E329" s="68"/>
      <c r="F329" s="63"/>
      <c r="G329" s="63"/>
      <c r="H329" s="63"/>
      <c r="I329" s="70"/>
      <c r="J329" s="55"/>
      <c r="K329" s="75"/>
      <c r="L329" s="75"/>
      <c r="M329" s="75"/>
      <c r="N329" s="75"/>
      <c r="O329" s="56"/>
      <c r="P329" s="57"/>
      <c r="Q329" s="63"/>
      <c r="R329" s="70"/>
      <c r="S329" s="58"/>
      <c r="T329" s="70"/>
      <c r="U329" s="70"/>
      <c r="V329" s="70"/>
      <c r="W329" s="70"/>
      <c r="X329" s="56"/>
      <c r="Y329" s="57"/>
      <c r="Z329" s="57"/>
      <c r="AA329" s="56"/>
      <c r="AB329" s="57"/>
    </row>
    <row r="330" spans="1:28" ht="16" thickBot="1" x14ac:dyDescent="0.4">
      <c r="A330" s="74" t="str">
        <f>IF(ISBLANK(Registration_Tbl3[[#This Row],[Facility_Unit_Name]]),"",'EPE Information'!$C$9)</f>
        <v/>
      </c>
      <c r="B330" s="51"/>
      <c r="C330" s="63"/>
      <c r="D330" s="70"/>
      <c r="E330" s="68"/>
      <c r="F330" s="63"/>
      <c r="G330" s="63"/>
      <c r="H330" s="63"/>
      <c r="I330" s="70"/>
      <c r="J330" s="55"/>
      <c r="K330" s="75"/>
      <c r="L330" s="75"/>
      <c r="M330" s="75"/>
      <c r="N330" s="75"/>
      <c r="O330" s="56"/>
      <c r="P330" s="57"/>
      <c r="Q330" s="63"/>
      <c r="R330" s="70"/>
      <c r="S330" s="58"/>
      <c r="T330" s="70"/>
      <c r="U330" s="70"/>
      <c r="V330" s="70"/>
      <c r="W330" s="70"/>
      <c r="X330" s="56"/>
      <c r="Y330" s="57"/>
      <c r="Z330" s="57"/>
      <c r="AA330" s="56"/>
      <c r="AB330" s="57"/>
    </row>
    <row r="331" spans="1:28" ht="16" thickBot="1" x14ac:dyDescent="0.4">
      <c r="A331" s="74" t="str">
        <f>IF(ISBLANK(Registration_Tbl3[[#This Row],[Facility_Unit_Name]]),"",'EPE Information'!$C$9)</f>
        <v/>
      </c>
      <c r="B331" s="51"/>
      <c r="C331" s="63"/>
      <c r="D331" s="70"/>
      <c r="E331" s="68"/>
      <c r="F331" s="63"/>
      <c r="G331" s="63"/>
      <c r="H331" s="63"/>
      <c r="I331" s="70"/>
      <c r="J331" s="55"/>
      <c r="K331" s="75"/>
      <c r="L331" s="75"/>
      <c r="M331" s="75"/>
      <c r="N331" s="75"/>
      <c r="O331" s="56"/>
      <c r="P331" s="57"/>
      <c r="Q331" s="63"/>
      <c r="R331" s="70"/>
      <c r="S331" s="58"/>
      <c r="T331" s="70"/>
      <c r="U331" s="70"/>
      <c r="V331" s="70"/>
      <c r="W331" s="70"/>
      <c r="X331" s="56"/>
      <c r="Y331" s="57"/>
      <c r="Z331" s="57"/>
      <c r="AA331" s="56"/>
      <c r="AB331" s="57"/>
    </row>
    <row r="332" spans="1:28" ht="16" thickBot="1" x14ac:dyDescent="0.4">
      <c r="A332" s="74" t="str">
        <f>IF(ISBLANK(Registration_Tbl3[[#This Row],[Facility_Unit_Name]]),"",'EPE Information'!$C$9)</f>
        <v/>
      </c>
      <c r="B332" s="51"/>
      <c r="C332" s="63"/>
      <c r="D332" s="70"/>
      <c r="E332" s="68"/>
      <c r="F332" s="63"/>
      <c r="G332" s="63"/>
      <c r="H332" s="63"/>
      <c r="I332" s="70"/>
      <c r="J332" s="55"/>
      <c r="K332" s="75"/>
      <c r="L332" s="75"/>
      <c r="M332" s="75"/>
      <c r="N332" s="75"/>
      <c r="O332" s="56"/>
      <c r="P332" s="57"/>
      <c r="Q332" s="63"/>
      <c r="R332" s="70"/>
      <c r="S332" s="58"/>
      <c r="T332" s="70"/>
      <c r="U332" s="70"/>
      <c r="V332" s="70"/>
      <c r="W332" s="70"/>
      <c r="X332" s="56"/>
      <c r="Y332" s="57"/>
      <c r="Z332" s="57"/>
      <c r="AA332" s="56"/>
      <c r="AB332" s="57"/>
    </row>
    <row r="333" spans="1:28" ht="16" thickBot="1" x14ac:dyDescent="0.4">
      <c r="A333" s="74" t="str">
        <f>IF(ISBLANK(Registration_Tbl3[[#This Row],[Facility_Unit_Name]]),"",'EPE Information'!$C$9)</f>
        <v/>
      </c>
      <c r="B333" s="51"/>
      <c r="C333" s="63"/>
      <c r="D333" s="70"/>
      <c r="E333" s="68"/>
      <c r="F333" s="63"/>
      <c r="G333" s="63"/>
      <c r="H333" s="63"/>
      <c r="I333" s="70"/>
      <c r="J333" s="55"/>
      <c r="K333" s="75"/>
      <c r="L333" s="75"/>
      <c r="M333" s="75"/>
      <c r="N333" s="75"/>
      <c r="O333" s="56"/>
      <c r="P333" s="57"/>
      <c r="Q333" s="63"/>
      <c r="R333" s="70"/>
      <c r="S333" s="58"/>
      <c r="T333" s="70"/>
      <c r="U333" s="70"/>
      <c r="V333" s="70"/>
      <c r="W333" s="70"/>
      <c r="X333" s="56"/>
      <c r="Y333" s="57"/>
      <c r="Z333" s="57"/>
      <c r="AA333" s="56"/>
      <c r="AB333" s="57"/>
    </row>
    <row r="334" spans="1:28" ht="16" thickBot="1" x14ac:dyDescent="0.4">
      <c r="A334" s="74" t="str">
        <f>IF(ISBLANK(Registration_Tbl3[[#This Row],[Facility_Unit_Name]]),"",'EPE Information'!$C$9)</f>
        <v/>
      </c>
      <c r="B334" s="51"/>
      <c r="C334" s="63"/>
      <c r="D334" s="70"/>
      <c r="E334" s="68"/>
      <c r="F334" s="63"/>
      <c r="G334" s="63"/>
      <c r="H334" s="63"/>
      <c r="I334" s="70"/>
      <c r="J334" s="55"/>
      <c r="K334" s="75"/>
      <c r="L334" s="75"/>
      <c r="M334" s="75"/>
      <c r="N334" s="75"/>
      <c r="O334" s="56"/>
      <c r="P334" s="57"/>
      <c r="Q334" s="63"/>
      <c r="R334" s="70"/>
      <c r="S334" s="58"/>
      <c r="T334" s="70"/>
      <c r="U334" s="70"/>
      <c r="V334" s="70"/>
      <c r="W334" s="70"/>
      <c r="X334" s="56"/>
      <c r="Y334" s="57"/>
      <c r="Z334" s="57"/>
      <c r="AA334" s="56"/>
      <c r="AB334" s="57"/>
    </row>
    <row r="335" spans="1:28" ht="16" thickBot="1" x14ac:dyDescent="0.4">
      <c r="A335" s="74" t="str">
        <f>IF(ISBLANK(Registration_Tbl3[[#This Row],[Facility_Unit_Name]]),"",'EPE Information'!$C$9)</f>
        <v/>
      </c>
      <c r="B335" s="51"/>
      <c r="C335" s="63"/>
      <c r="D335" s="70"/>
      <c r="E335" s="68"/>
      <c r="F335" s="63"/>
      <c r="G335" s="63"/>
      <c r="H335" s="63"/>
      <c r="I335" s="70"/>
      <c r="J335" s="55"/>
      <c r="K335" s="75"/>
      <c r="L335" s="75"/>
      <c r="M335" s="75"/>
      <c r="N335" s="75"/>
      <c r="O335" s="56"/>
      <c r="P335" s="57"/>
      <c r="Q335" s="63"/>
      <c r="R335" s="70"/>
      <c r="S335" s="58"/>
      <c r="T335" s="70"/>
      <c r="U335" s="70"/>
      <c r="V335" s="70"/>
      <c r="W335" s="70"/>
      <c r="X335" s="56"/>
      <c r="Y335" s="57"/>
      <c r="Z335" s="57"/>
      <c r="AA335" s="56"/>
      <c r="AB335" s="57"/>
    </row>
    <row r="336" spans="1:28" ht="16" thickBot="1" x14ac:dyDescent="0.4">
      <c r="A336" s="74" t="str">
        <f>IF(ISBLANK(Registration_Tbl3[[#This Row],[Facility_Unit_Name]]),"",'EPE Information'!$C$9)</f>
        <v/>
      </c>
      <c r="B336" s="51"/>
      <c r="C336" s="63"/>
      <c r="D336" s="70"/>
      <c r="E336" s="68"/>
      <c r="F336" s="63"/>
      <c r="G336" s="63"/>
      <c r="H336" s="63"/>
      <c r="I336" s="70"/>
      <c r="J336" s="55"/>
      <c r="K336" s="75"/>
      <c r="L336" s="75"/>
      <c r="M336" s="75"/>
      <c r="N336" s="75"/>
      <c r="O336" s="56"/>
      <c r="P336" s="57"/>
      <c r="Q336" s="63"/>
      <c r="R336" s="70"/>
      <c r="S336" s="58"/>
      <c r="T336" s="70"/>
      <c r="U336" s="70"/>
      <c r="V336" s="70"/>
      <c r="W336" s="70"/>
      <c r="X336" s="56"/>
      <c r="Y336" s="57"/>
      <c r="Z336" s="57"/>
      <c r="AA336" s="56"/>
      <c r="AB336" s="57"/>
    </row>
    <row r="337" spans="1:28" ht="16" thickBot="1" x14ac:dyDescent="0.4">
      <c r="A337" s="74" t="str">
        <f>IF(ISBLANK(Registration_Tbl3[[#This Row],[Facility_Unit_Name]]),"",'EPE Information'!$C$9)</f>
        <v/>
      </c>
      <c r="B337" s="51"/>
      <c r="C337" s="63"/>
      <c r="D337" s="70"/>
      <c r="E337" s="68"/>
      <c r="F337" s="63"/>
      <c r="G337" s="63"/>
      <c r="H337" s="63"/>
      <c r="I337" s="70"/>
      <c r="J337" s="55"/>
      <c r="K337" s="75"/>
      <c r="L337" s="75"/>
      <c r="M337" s="75"/>
      <c r="N337" s="75"/>
      <c r="O337" s="56"/>
      <c r="P337" s="57"/>
      <c r="Q337" s="63"/>
      <c r="R337" s="70"/>
      <c r="S337" s="58"/>
      <c r="T337" s="70"/>
      <c r="U337" s="70"/>
      <c r="V337" s="70"/>
      <c r="W337" s="70"/>
      <c r="X337" s="56"/>
      <c r="Y337" s="57"/>
      <c r="Z337" s="57"/>
      <c r="AA337" s="56"/>
      <c r="AB337" s="57"/>
    </row>
    <row r="338" spans="1:28" ht="16" thickBot="1" x14ac:dyDescent="0.4">
      <c r="A338" s="74" t="str">
        <f>IF(ISBLANK(Registration_Tbl3[[#This Row],[Facility_Unit_Name]]),"",'EPE Information'!$C$9)</f>
        <v/>
      </c>
      <c r="B338" s="51"/>
      <c r="C338" s="63"/>
      <c r="D338" s="70"/>
      <c r="E338" s="68"/>
      <c r="F338" s="63"/>
      <c r="G338" s="63"/>
      <c r="H338" s="63"/>
      <c r="I338" s="70"/>
      <c r="J338" s="55"/>
      <c r="K338" s="75"/>
      <c r="L338" s="75"/>
      <c r="M338" s="75"/>
      <c r="N338" s="75"/>
      <c r="O338" s="56"/>
      <c r="P338" s="57"/>
      <c r="Q338" s="63"/>
      <c r="R338" s="70"/>
      <c r="S338" s="58"/>
      <c r="T338" s="70"/>
      <c r="U338" s="70"/>
      <c r="V338" s="70"/>
      <c r="W338" s="70"/>
      <c r="X338" s="56"/>
      <c r="Y338" s="57"/>
      <c r="Z338" s="57"/>
      <c r="AA338" s="56"/>
      <c r="AB338" s="57"/>
    </row>
    <row r="339" spans="1:28" ht="16" thickBot="1" x14ac:dyDescent="0.4">
      <c r="A339" s="74" t="str">
        <f>IF(ISBLANK(Registration_Tbl3[[#This Row],[Facility_Unit_Name]]),"",'EPE Information'!$C$9)</f>
        <v/>
      </c>
      <c r="B339" s="51"/>
      <c r="C339" s="63"/>
      <c r="D339" s="70"/>
      <c r="E339" s="68"/>
      <c r="F339" s="63"/>
      <c r="G339" s="63"/>
      <c r="H339" s="63"/>
      <c r="I339" s="70"/>
      <c r="J339" s="55"/>
      <c r="K339" s="75"/>
      <c r="L339" s="75"/>
      <c r="M339" s="75"/>
      <c r="N339" s="75"/>
      <c r="O339" s="56"/>
      <c r="P339" s="57"/>
      <c r="Q339" s="63"/>
      <c r="R339" s="70"/>
      <c r="S339" s="58"/>
      <c r="T339" s="70"/>
      <c r="U339" s="70"/>
      <c r="V339" s="70"/>
      <c r="W339" s="70"/>
      <c r="X339" s="56"/>
      <c r="Y339" s="57"/>
      <c r="Z339" s="57"/>
      <c r="AA339" s="56"/>
      <c r="AB339" s="57"/>
    </row>
    <row r="340" spans="1:28" ht="16" thickBot="1" x14ac:dyDescent="0.4">
      <c r="A340" s="74" t="str">
        <f>IF(ISBLANK(Registration_Tbl3[[#This Row],[Facility_Unit_Name]]),"",'EPE Information'!$C$9)</f>
        <v/>
      </c>
      <c r="B340" s="51"/>
      <c r="C340" s="63"/>
      <c r="D340" s="70"/>
      <c r="E340" s="68"/>
      <c r="F340" s="63"/>
      <c r="G340" s="63"/>
      <c r="H340" s="63"/>
      <c r="I340" s="70"/>
      <c r="J340" s="55"/>
      <c r="K340" s="75"/>
      <c r="L340" s="75"/>
      <c r="M340" s="75"/>
      <c r="N340" s="75"/>
      <c r="O340" s="56"/>
      <c r="P340" s="57"/>
      <c r="Q340" s="63"/>
      <c r="R340" s="70"/>
      <c r="S340" s="58"/>
      <c r="T340" s="70"/>
      <c r="U340" s="70"/>
      <c r="V340" s="70"/>
      <c r="W340" s="70"/>
      <c r="X340" s="56"/>
      <c r="Y340" s="57"/>
      <c r="Z340" s="57"/>
      <c r="AA340" s="56"/>
      <c r="AB340" s="57"/>
    </row>
    <row r="341" spans="1:28" ht="16" thickBot="1" x14ac:dyDescent="0.4">
      <c r="A341" s="74" t="str">
        <f>IF(ISBLANK(Registration_Tbl3[[#This Row],[Facility_Unit_Name]]),"",'EPE Information'!$C$9)</f>
        <v/>
      </c>
      <c r="B341" s="51"/>
      <c r="C341" s="63"/>
      <c r="D341" s="70"/>
      <c r="E341" s="68"/>
      <c r="F341" s="63"/>
      <c r="G341" s="63"/>
      <c r="H341" s="63"/>
      <c r="I341" s="70"/>
      <c r="J341" s="55"/>
      <c r="K341" s="75"/>
      <c r="L341" s="75"/>
      <c r="M341" s="75"/>
      <c r="N341" s="75"/>
      <c r="O341" s="56"/>
      <c r="P341" s="57"/>
      <c r="Q341" s="63"/>
      <c r="R341" s="70"/>
      <c r="S341" s="58"/>
      <c r="T341" s="70"/>
      <c r="U341" s="70"/>
      <c r="V341" s="70"/>
      <c r="W341" s="70"/>
      <c r="X341" s="56"/>
      <c r="Y341" s="57"/>
      <c r="Z341" s="57"/>
      <c r="AA341" s="56"/>
      <c r="AB341" s="57"/>
    </row>
    <row r="342" spans="1:28" ht="16" thickBot="1" x14ac:dyDescent="0.4">
      <c r="A342" s="74" t="str">
        <f>IF(ISBLANK(Registration_Tbl3[[#This Row],[Facility_Unit_Name]]),"",'EPE Information'!$C$9)</f>
        <v/>
      </c>
      <c r="B342" s="51"/>
      <c r="C342" s="63"/>
      <c r="D342" s="70"/>
      <c r="E342" s="68"/>
      <c r="F342" s="63"/>
      <c r="G342" s="63"/>
      <c r="H342" s="63"/>
      <c r="I342" s="70"/>
      <c r="J342" s="55"/>
      <c r="K342" s="75"/>
      <c r="L342" s="75"/>
      <c r="M342" s="75"/>
      <c r="N342" s="75"/>
      <c r="O342" s="56"/>
      <c r="P342" s="57"/>
      <c r="Q342" s="63"/>
      <c r="R342" s="70"/>
      <c r="S342" s="58"/>
      <c r="T342" s="70"/>
      <c r="U342" s="70"/>
      <c r="V342" s="70"/>
      <c r="W342" s="70"/>
      <c r="X342" s="56"/>
      <c r="Y342" s="57"/>
      <c r="Z342" s="57"/>
      <c r="AA342" s="56"/>
      <c r="AB342" s="57"/>
    </row>
    <row r="343" spans="1:28" ht="16" thickBot="1" x14ac:dyDescent="0.4">
      <c r="A343" s="74" t="str">
        <f>IF(ISBLANK(Registration_Tbl3[[#This Row],[Facility_Unit_Name]]),"",'EPE Information'!$C$9)</f>
        <v/>
      </c>
      <c r="B343" s="51"/>
      <c r="C343" s="63"/>
      <c r="D343" s="70"/>
      <c r="E343" s="68"/>
      <c r="F343" s="63"/>
      <c r="G343" s="63"/>
      <c r="H343" s="63"/>
      <c r="I343" s="70"/>
      <c r="J343" s="55"/>
      <c r="K343" s="75"/>
      <c r="L343" s="75"/>
      <c r="M343" s="75"/>
      <c r="N343" s="75"/>
      <c r="O343" s="56"/>
      <c r="P343" s="57"/>
      <c r="Q343" s="63"/>
      <c r="R343" s="70"/>
      <c r="S343" s="58"/>
      <c r="T343" s="70"/>
      <c r="U343" s="70"/>
      <c r="V343" s="70"/>
      <c r="W343" s="70"/>
      <c r="X343" s="56"/>
      <c r="Y343" s="57"/>
      <c r="Z343" s="57"/>
      <c r="AA343" s="56"/>
      <c r="AB343" s="57"/>
    </row>
    <row r="344" spans="1:28" ht="16" thickBot="1" x14ac:dyDescent="0.4">
      <c r="A344" s="74" t="str">
        <f>IF(ISBLANK(Registration_Tbl3[[#This Row],[Facility_Unit_Name]]),"",'EPE Information'!$C$9)</f>
        <v/>
      </c>
      <c r="B344" s="51"/>
      <c r="C344" s="63"/>
      <c r="D344" s="70"/>
      <c r="E344" s="68"/>
      <c r="F344" s="63"/>
      <c r="G344" s="63"/>
      <c r="H344" s="63"/>
      <c r="I344" s="70"/>
      <c r="J344" s="55"/>
      <c r="K344" s="75"/>
      <c r="L344" s="75"/>
      <c r="M344" s="75"/>
      <c r="N344" s="75"/>
      <c r="O344" s="56"/>
      <c r="P344" s="57"/>
      <c r="Q344" s="63"/>
      <c r="R344" s="70"/>
      <c r="S344" s="58"/>
      <c r="T344" s="70"/>
      <c r="U344" s="70"/>
      <c r="V344" s="70"/>
      <c r="W344" s="70"/>
      <c r="X344" s="56"/>
      <c r="Y344" s="57"/>
      <c r="Z344" s="57"/>
      <c r="AA344" s="56"/>
      <c r="AB344" s="57"/>
    </row>
    <row r="345" spans="1:28" ht="16" thickBot="1" x14ac:dyDescent="0.4">
      <c r="A345" s="74" t="str">
        <f>IF(ISBLANK(Registration_Tbl3[[#This Row],[Facility_Unit_Name]]),"",'EPE Information'!$C$9)</f>
        <v/>
      </c>
      <c r="B345" s="51"/>
      <c r="C345" s="63"/>
      <c r="D345" s="70"/>
      <c r="E345" s="68"/>
      <c r="F345" s="63"/>
      <c r="G345" s="63"/>
      <c r="H345" s="63"/>
      <c r="I345" s="70"/>
      <c r="J345" s="55"/>
      <c r="K345" s="75"/>
      <c r="L345" s="75"/>
      <c r="M345" s="75"/>
      <c r="N345" s="75"/>
      <c r="O345" s="56"/>
      <c r="P345" s="57"/>
      <c r="Q345" s="63"/>
      <c r="R345" s="70"/>
      <c r="S345" s="58"/>
      <c r="T345" s="70"/>
      <c r="U345" s="70"/>
      <c r="V345" s="70"/>
      <c r="W345" s="70"/>
      <c r="X345" s="56"/>
      <c r="Y345" s="57"/>
      <c r="Z345" s="57"/>
      <c r="AA345" s="56"/>
      <c r="AB345" s="57"/>
    </row>
    <row r="346" spans="1:28" ht="16" thickBot="1" x14ac:dyDescent="0.4">
      <c r="A346" s="74" t="str">
        <f>IF(ISBLANK(Registration_Tbl3[[#This Row],[Facility_Unit_Name]]),"",'EPE Information'!$C$9)</f>
        <v/>
      </c>
      <c r="B346" s="51"/>
      <c r="C346" s="63"/>
      <c r="D346" s="70"/>
      <c r="E346" s="68"/>
      <c r="F346" s="63"/>
      <c r="G346" s="63"/>
      <c r="H346" s="63"/>
      <c r="I346" s="70"/>
      <c r="J346" s="55"/>
      <c r="K346" s="75"/>
      <c r="L346" s="75"/>
      <c r="M346" s="75"/>
      <c r="N346" s="75"/>
      <c r="O346" s="56"/>
      <c r="P346" s="57"/>
      <c r="Q346" s="63"/>
      <c r="R346" s="70"/>
      <c r="S346" s="58"/>
      <c r="T346" s="70"/>
      <c r="U346" s="70"/>
      <c r="V346" s="70"/>
      <c r="W346" s="70"/>
      <c r="X346" s="56"/>
      <c r="Y346" s="57"/>
      <c r="Z346" s="57"/>
      <c r="AA346" s="56"/>
      <c r="AB346" s="57"/>
    </row>
    <row r="347" spans="1:28" ht="16" thickBot="1" x14ac:dyDescent="0.4">
      <c r="A347" s="74" t="str">
        <f>IF(ISBLANK(Registration_Tbl3[[#This Row],[Facility_Unit_Name]]),"",'EPE Information'!$C$9)</f>
        <v/>
      </c>
      <c r="B347" s="51"/>
      <c r="C347" s="63"/>
      <c r="D347" s="70"/>
      <c r="E347" s="68"/>
      <c r="F347" s="63"/>
      <c r="G347" s="63"/>
      <c r="H347" s="63"/>
      <c r="I347" s="70"/>
      <c r="J347" s="55"/>
      <c r="K347" s="75"/>
      <c r="L347" s="75"/>
      <c r="M347" s="75"/>
      <c r="N347" s="75"/>
      <c r="O347" s="56"/>
      <c r="P347" s="57"/>
      <c r="Q347" s="63"/>
      <c r="R347" s="70"/>
      <c r="S347" s="58"/>
      <c r="T347" s="70"/>
      <c r="U347" s="70"/>
      <c r="V347" s="70"/>
      <c r="W347" s="70"/>
      <c r="X347" s="56"/>
      <c r="Y347" s="57"/>
      <c r="Z347" s="57"/>
      <c r="AA347" s="56"/>
      <c r="AB347" s="57"/>
    </row>
    <row r="348" spans="1:28" ht="16" thickBot="1" x14ac:dyDescent="0.4">
      <c r="A348" s="74" t="str">
        <f>IF(ISBLANK(Registration_Tbl3[[#This Row],[Facility_Unit_Name]]),"",'EPE Information'!$C$9)</f>
        <v/>
      </c>
      <c r="B348" s="51"/>
      <c r="C348" s="63"/>
      <c r="D348" s="70"/>
      <c r="E348" s="68"/>
      <c r="F348" s="63"/>
      <c r="G348" s="63"/>
      <c r="H348" s="63"/>
      <c r="I348" s="70"/>
      <c r="J348" s="55"/>
      <c r="K348" s="75"/>
      <c r="L348" s="75"/>
      <c r="M348" s="75"/>
      <c r="N348" s="75"/>
      <c r="O348" s="56"/>
      <c r="P348" s="57"/>
      <c r="Q348" s="63"/>
      <c r="R348" s="70"/>
      <c r="S348" s="58"/>
      <c r="T348" s="70"/>
      <c r="U348" s="70"/>
      <c r="V348" s="70"/>
      <c r="W348" s="70"/>
      <c r="X348" s="56"/>
      <c r="Y348" s="57"/>
      <c r="Z348" s="57"/>
      <c r="AA348" s="56"/>
      <c r="AB348" s="57"/>
    </row>
    <row r="349" spans="1:28" ht="16" thickBot="1" x14ac:dyDescent="0.4">
      <c r="A349" s="74" t="str">
        <f>IF(ISBLANK(Registration_Tbl3[[#This Row],[Facility_Unit_Name]]),"",'EPE Information'!$C$9)</f>
        <v/>
      </c>
      <c r="B349" s="51"/>
      <c r="C349" s="63"/>
      <c r="D349" s="70"/>
      <c r="E349" s="68"/>
      <c r="F349" s="63"/>
      <c r="G349" s="63"/>
      <c r="H349" s="63"/>
      <c r="I349" s="70"/>
      <c r="J349" s="55"/>
      <c r="K349" s="75"/>
      <c r="L349" s="75"/>
      <c r="M349" s="75"/>
      <c r="N349" s="75"/>
      <c r="O349" s="56"/>
      <c r="P349" s="57"/>
      <c r="Q349" s="63"/>
      <c r="R349" s="70"/>
      <c r="S349" s="58"/>
      <c r="T349" s="70"/>
      <c r="U349" s="70"/>
      <c r="V349" s="70"/>
      <c r="W349" s="70"/>
      <c r="X349" s="56"/>
      <c r="Y349" s="57"/>
      <c r="Z349" s="57"/>
      <c r="AA349" s="56"/>
      <c r="AB349" s="57"/>
    </row>
    <row r="350" spans="1:28" ht="16" thickBot="1" x14ac:dyDescent="0.4">
      <c r="A350" s="74" t="str">
        <f>IF(ISBLANK(Registration_Tbl3[[#This Row],[Facility_Unit_Name]]),"",'EPE Information'!$C$9)</f>
        <v/>
      </c>
      <c r="B350" s="51"/>
      <c r="C350" s="63"/>
      <c r="D350" s="70"/>
      <c r="E350" s="68"/>
      <c r="F350" s="63"/>
      <c r="G350" s="63"/>
      <c r="H350" s="63"/>
      <c r="I350" s="70"/>
      <c r="J350" s="55"/>
      <c r="K350" s="75"/>
      <c r="L350" s="75"/>
      <c r="M350" s="75"/>
      <c r="N350" s="75"/>
      <c r="O350" s="56"/>
      <c r="P350" s="57"/>
      <c r="Q350" s="63"/>
      <c r="R350" s="70"/>
      <c r="S350" s="58"/>
      <c r="T350" s="70"/>
      <c r="U350" s="70"/>
      <c r="V350" s="70"/>
      <c r="W350" s="70"/>
      <c r="X350" s="56"/>
      <c r="Y350" s="57"/>
      <c r="Z350" s="57"/>
      <c r="AA350" s="56"/>
      <c r="AB350" s="57"/>
    </row>
    <row r="351" spans="1:28" ht="16" thickBot="1" x14ac:dyDescent="0.4">
      <c r="A351" s="74" t="str">
        <f>IF(ISBLANK(Registration_Tbl3[[#This Row],[Facility_Unit_Name]]),"",'EPE Information'!$C$9)</f>
        <v/>
      </c>
      <c r="B351" s="51"/>
      <c r="C351" s="63"/>
      <c r="D351" s="70"/>
      <c r="E351" s="68"/>
      <c r="F351" s="63"/>
      <c r="G351" s="63"/>
      <c r="H351" s="63"/>
      <c r="I351" s="70"/>
      <c r="J351" s="55"/>
      <c r="K351" s="75"/>
      <c r="L351" s="75"/>
      <c r="M351" s="75"/>
      <c r="N351" s="75"/>
      <c r="O351" s="56"/>
      <c r="P351" s="57"/>
      <c r="Q351" s="63"/>
      <c r="R351" s="70"/>
      <c r="S351" s="58"/>
      <c r="T351" s="70"/>
      <c r="U351" s="70"/>
      <c r="V351" s="70"/>
      <c r="W351" s="70"/>
      <c r="X351" s="56"/>
      <c r="Y351" s="57"/>
      <c r="Z351" s="57"/>
      <c r="AA351" s="56"/>
      <c r="AB351" s="57"/>
    </row>
    <row r="352" spans="1:28" ht="16" thickBot="1" x14ac:dyDescent="0.4">
      <c r="A352" s="74" t="str">
        <f>IF(ISBLANK(Registration_Tbl3[[#This Row],[Facility_Unit_Name]]),"",'EPE Information'!$C$9)</f>
        <v/>
      </c>
      <c r="B352" s="51"/>
      <c r="C352" s="63"/>
      <c r="D352" s="70"/>
      <c r="E352" s="68"/>
      <c r="F352" s="63"/>
      <c r="G352" s="63"/>
      <c r="H352" s="63"/>
      <c r="I352" s="70"/>
      <c r="J352" s="55"/>
      <c r="K352" s="75"/>
      <c r="L352" s="75"/>
      <c r="M352" s="75"/>
      <c r="N352" s="75"/>
      <c r="O352" s="56"/>
      <c r="P352" s="57"/>
      <c r="Q352" s="63"/>
      <c r="R352" s="70"/>
      <c r="S352" s="58"/>
      <c r="T352" s="70"/>
      <c r="U352" s="70"/>
      <c r="V352" s="70"/>
      <c r="W352" s="70"/>
      <c r="X352" s="56"/>
      <c r="Y352" s="57"/>
      <c r="Z352" s="57"/>
      <c r="AA352" s="56"/>
      <c r="AB352" s="57"/>
    </row>
    <row r="353" spans="1:28" ht="16" thickBot="1" x14ac:dyDescent="0.4">
      <c r="A353" s="74" t="str">
        <f>IF(ISBLANK(Registration_Tbl3[[#This Row],[Facility_Unit_Name]]),"",'EPE Information'!$C$9)</f>
        <v/>
      </c>
      <c r="B353" s="51"/>
      <c r="C353" s="63"/>
      <c r="D353" s="70"/>
      <c r="E353" s="68"/>
      <c r="F353" s="63"/>
      <c r="G353" s="63"/>
      <c r="H353" s="63"/>
      <c r="I353" s="70"/>
      <c r="J353" s="55"/>
      <c r="K353" s="75"/>
      <c r="L353" s="75"/>
      <c r="M353" s="75"/>
      <c r="N353" s="75"/>
      <c r="O353" s="56"/>
      <c r="P353" s="57"/>
      <c r="Q353" s="63"/>
      <c r="R353" s="70"/>
      <c r="S353" s="58"/>
      <c r="T353" s="70"/>
      <c r="U353" s="70"/>
      <c r="V353" s="70"/>
      <c r="W353" s="70"/>
      <c r="X353" s="56"/>
      <c r="Y353" s="57"/>
      <c r="Z353" s="57"/>
      <c r="AA353" s="56"/>
      <c r="AB353" s="57"/>
    </row>
    <row r="354" spans="1:28" ht="16" thickBot="1" x14ac:dyDescent="0.4">
      <c r="A354" s="74" t="str">
        <f>IF(ISBLANK(Registration_Tbl3[[#This Row],[Facility_Unit_Name]]),"",'EPE Information'!$C$9)</f>
        <v/>
      </c>
      <c r="B354" s="51"/>
      <c r="C354" s="63"/>
      <c r="D354" s="70"/>
      <c r="E354" s="68"/>
      <c r="F354" s="63"/>
      <c r="G354" s="63"/>
      <c r="H354" s="63"/>
      <c r="I354" s="70"/>
      <c r="J354" s="55"/>
      <c r="K354" s="75"/>
      <c r="L354" s="75"/>
      <c r="M354" s="75"/>
      <c r="N354" s="75"/>
      <c r="O354" s="56"/>
      <c r="P354" s="57"/>
      <c r="Q354" s="63"/>
      <c r="R354" s="70"/>
      <c r="S354" s="58"/>
      <c r="T354" s="70"/>
      <c r="U354" s="70"/>
      <c r="V354" s="70"/>
      <c r="W354" s="70"/>
      <c r="X354" s="56"/>
      <c r="Y354" s="57"/>
      <c r="Z354" s="57"/>
      <c r="AA354" s="56"/>
      <c r="AB354" s="57"/>
    </row>
    <row r="355" spans="1:28" ht="16" thickBot="1" x14ac:dyDescent="0.4">
      <c r="A355" s="74" t="str">
        <f>IF(ISBLANK(Registration_Tbl3[[#This Row],[Facility_Unit_Name]]),"",'EPE Information'!$C$9)</f>
        <v/>
      </c>
      <c r="B355" s="51"/>
      <c r="C355" s="63"/>
      <c r="D355" s="70"/>
      <c r="E355" s="68"/>
      <c r="F355" s="63"/>
      <c r="G355" s="63"/>
      <c r="H355" s="63"/>
      <c r="I355" s="70"/>
      <c r="J355" s="55"/>
      <c r="K355" s="75"/>
      <c r="L355" s="75"/>
      <c r="M355" s="75"/>
      <c r="N355" s="75"/>
      <c r="O355" s="56"/>
      <c r="P355" s="57"/>
      <c r="Q355" s="63"/>
      <c r="R355" s="70"/>
      <c r="S355" s="58"/>
      <c r="T355" s="70"/>
      <c r="U355" s="70"/>
      <c r="V355" s="70"/>
      <c r="W355" s="70"/>
      <c r="X355" s="56"/>
      <c r="Y355" s="57"/>
      <c r="Z355" s="57"/>
      <c r="AA355" s="56"/>
      <c r="AB355" s="57"/>
    </row>
    <row r="356" spans="1:28" ht="16" thickBot="1" x14ac:dyDescent="0.4">
      <c r="A356" s="74" t="str">
        <f>IF(ISBLANK(Registration_Tbl3[[#This Row],[Facility_Unit_Name]]),"",'EPE Information'!$C$9)</f>
        <v/>
      </c>
      <c r="B356" s="51"/>
      <c r="C356" s="63"/>
      <c r="D356" s="70"/>
      <c r="E356" s="68"/>
      <c r="F356" s="63"/>
      <c r="G356" s="63"/>
      <c r="H356" s="63"/>
      <c r="I356" s="70"/>
      <c r="J356" s="55"/>
      <c r="K356" s="75"/>
      <c r="L356" s="75"/>
      <c r="M356" s="75"/>
      <c r="N356" s="75"/>
      <c r="O356" s="56"/>
      <c r="P356" s="57"/>
      <c r="Q356" s="63"/>
      <c r="R356" s="70"/>
      <c r="S356" s="58"/>
      <c r="T356" s="70"/>
      <c r="U356" s="70"/>
      <c r="V356" s="70"/>
      <c r="W356" s="70"/>
      <c r="X356" s="56"/>
      <c r="Y356" s="57"/>
      <c r="Z356" s="57"/>
      <c r="AA356" s="56"/>
      <c r="AB356" s="57"/>
    </row>
    <row r="357" spans="1:28" ht="16" thickBot="1" x14ac:dyDescent="0.4">
      <c r="A357" s="74" t="str">
        <f>IF(ISBLANK(Registration_Tbl3[[#This Row],[Facility_Unit_Name]]),"",'EPE Information'!$C$9)</f>
        <v/>
      </c>
      <c r="B357" s="51"/>
      <c r="C357" s="63"/>
      <c r="D357" s="70"/>
      <c r="E357" s="68"/>
      <c r="F357" s="63"/>
      <c r="G357" s="63"/>
      <c r="H357" s="63"/>
      <c r="I357" s="70"/>
      <c r="J357" s="55"/>
      <c r="K357" s="75"/>
      <c r="L357" s="75"/>
      <c r="M357" s="75"/>
      <c r="N357" s="75"/>
      <c r="O357" s="56"/>
      <c r="P357" s="57"/>
      <c r="Q357" s="63"/>
      <c r="R357" s="70"/>
      <c r="S357" s="58"/>
      <c r="T357" s="70"/>
      <c r="U357" s="70"/>
      <c r="V357" s="70"/>
      <c r="W357" s="70"/>
      <c r="X357" s="56"/>
      <c r="Y357" s="57"/>
      <c r="Z357" s="57"/>
      <c r="AA357" s="56"/>
      <c r="AB357" s="57"/>
    </row>
    <row r="358" spans="1:28" ht="16" thickBot="1" x14ac:dyDescent="0.4">
      <c r="A358" s="74" t="str">
        <f>IF(ISBLANK(Registration_Tbl3[[#This Row],[Facility_Unit_Name]]),"",'EPE Information'!$C$9)</f>
        <v/>
      </c>
      <c r="B358" s="51"/>
      <c r="C358" s="63"/>
      <c r="D358" s="70"/>
      <c r="E358" s="68"/>
      <c r="F358" s="63"/>
      <c r="G358" s="63"/>
      <c r="H358" s="63"/>
      <c r="I358" s="70"/>
      <c r="J358" s="55"/>
      <c r="K358" s="75"/>
      <c r="L358" s="75"/>
      <c r="M358" s="75"/>
      <c r="N358" s="75"/>
      <c r="O358" s="56"/>
      <c r="P358" s="57"/>
      <c r="Q358" s="63"/>
      <c r="R358" s="70"/>
      <c r="S358" s="58"/>
      <c r="T358" s="70"/>
      <c r="U358" s="70"/>
      <c r="V358" s="70"/>
      <c r="W358" s="70"/>
      <c r="X358" s="56"/>
      <c r="Y358" s="57"/>
      <c r="Z358" s="57"/>
      <c r="AA358" s="56"/>
      <c r="AB358" s="57"/>
    </row>
    <row r="359" spans="1:28" ht="16" thickBot="1" x14ac:dyDescent="0.4">
      <c r="A359" s="74" t="str">
        <f>IF(ISBLANK(Registration_Tbl3[[#This Row],[Facility_Unit_Name]]),"",'EPE Information'!$C$9)</f>
        <v/>
      </c>
      <c r="B359" s="51"/>
      <c r="C359" s="63"/>
      <c r="D359" s="70"/>
      <c r="E359" s="68"/>
      <c r="F359" s="63"/>
      <c r="G359" s="63"/>
      <c r="H359" s="63"/>
      <c r="I359" s="70"/>
      <c r="J359" s="55"/>
      <c r="K359" s="75"/>
      <c r="L359" s="75"/>
      <c r="M359" s="75"/>
      <c r="N359" s="75"/>
      <c r="O359" s="56"/>
      <c r="P359" s="57"/>
      <c r="Q359" s="63"/>
      <c r="R359" s="70"/>
      <c r="S359" s="58"/>
      <c r="T359" s="70"/>
      <c r="U359" s="70"/>
      <c r="V359" s="70"/>
      <c r="W359" s="70"/>
      <c r="X359" s="56"/>
      <c r="Y359" s="57"/>
      <c r="Z359" s="57"/>
      <c r="AA359" s="56"/>
      <c r="AB359" s="57"/>
    </row>
    <row r="360" spans="1:28" ht="16" thickBot="1" x14ac:dyDescent="0.4">
      <c r="A360" s="74" t="str">
        <f>IF(ISBLANK(Registration_Tbl3[[#This Row],[Facility_Unit_Name]]),"",'EPE Information'!$C$9)</f>
        <v/>
      </c>
      <c r="B360" s="51"/>
      <c r="C360" s="63"/>
      <c r="D360" s="70"/>
      <c r="E360" s="68"/>
      <c r="F360" s="63"/>
      <c r="G360" s="63"/>
      <c r="H360" s="63"/>
      <c r="I360" s="70"/>
      <c r="J360" s="55"/>
      <c r="K360" s="75"/>
      <c r="L360" s="75"/>
      <c r="M360" s="75"/>
      <c r="N360" s="75"/>
      <c r="O360" s="56"/>
      <c r="P360" s="57"/>
      <c r="Q360" s="63"/>
      <c r="R360" s="70"/>
      <c r="S360" s="58"/>
      <c r="T360" s="70"/>
      <c r="U360" s="70"/>
      <c r="V360" s="70"/>
      <c r="W360" s="70"/>
      <c r="X360" s="56"/>
      <c r="Y360" s="57"/>
      <c r="Z360" s="57"/>
      <c r="AA360" s="56"/>
      <c r="AB360" s="57"/>
    </row>
    <row r="361" spans="1:28" ht="16" thickBot="1" x14ac:dyDescent="0.4">
      <c r="A361" s="74" t="str">
        <f>IF(ISBLANK(Registration_Tbl3[[#This Row],[Facility_Unit_Name]]),"",'EPE Information'!$C$9)</f>
        <v/>
      </c>
      <c r="B361" s="51"/>
      <c r="C361" s="63"/>
      <c r="D361" s="70"/>
      <c r="E361" s="68"/>
      <c r="F361" s="63"/>
      <c r="G361" s="63"/>
      <c r="H361" s="63"/>
      <c r="I361" s="70"/>
      <c r="J361" s="55"/>
      <c r="K361" s="75"/>
      <c r="L361" s="75"/>
      <c r="M361" s="75"/>
      <c r="N361" s="75"/>
      <c r="O361" s="56"/>
      <c r="P361" s="57"/>
      <c r="Q361" s="63"/>
      <c r="R361" s="70"/>
      <c r="S361" s="58"/>
      <c r="T361" s="70"/>
      <c r="U361" s="70"/>
      <c r="V361" s="70"/>
      <c r="W361" s="70"/>
      <c r="X361" s="56"/>
      <c r="Y361" s="57"/>
      <c r="Z361" s="57"/>
      <c r="AA361" s="56"/>
      <c r="AB361" s="57"/>
    </row>
    <row r="362" spans="1:28" ht="16" thickBot="1" x14ac:dyDescent="0.4">
      <c r="A362" s="74" t="str">
        <f>IF(ISBLANK(Registration_Tbl3[[#This Row],[Facility_Unit_Name]]),"",'EPE Information'!$C$9)</f>
        <v/>
      </c>
      <c r="B362" s="51"/>
      <c r="C362" s="63"/>
      <c r="D362" s="70"/>
      <c r="E362" s="68"/>
      <c r="F362" s="63"/>
      <c r="G362" s="63"/>
      <c r="H362" s="63"/>
      <c r="I362" s="70"/>
      <c r="J362" s="55"/>
      <c r="K362" s="75"/>
      <c r="L362" s="75"/>
      <c r="M362" s="75"/>
      <c r="N362" s="75"/>
      <c r="O362" s="56"/>
      <c r="P362" s="57"/>
      <c r="Q362" s="63"/>
      <c r="R362" s="70"/>
      <c r="S362" s="58"/>
      <c r="T362" s="70"/>
      <c r="U362" s="70"/>
      <c r="V362" s="70"/>
      <c r="W362" s="70"/>
      <c r="X362" s="56"/>
      <c r="Y362" s="57"/>
      <c r="Z362" s="57"/>
      <c r="AA362" s="56"/>
      <c r="AB362" s="57"/>
    </row>
    <row r="363" spans="1:28" ht="16" thickBot="1" x14ac:dyDescent="0.4">
      <c r="A363" s="74" t="str">
        <f>IF(ISBLANK(Registration_Tbl3[[#This Row],[Facility_Unit_Name]]),"",'EPE Information'!$C$9)</f>
        <v/>
      </c>
      <c r="B363" s="51"/>
      <c r="C363" s="63"/>
      <c r="D363" s="70"/>
      <c r="E363" s="68"/>
      <c r="F363" s="63"/>
      <c r="G363" s="63"/>
      <c r="H363" s="63"/>
      <c r="I363" s="70"/>
      <c r="J363" s="55"/>
      <c r="K363" s="75"/>
      <c r="L363" s="75"/>
      <c r="M363" s="75"/>
      <c r="N363" s="75"/>
      <c r="O363" s="56"/>
      <c r="P363" s="57"/>
      <c r="Q363" s="63"/>
      <c r="R363" s="70"/>
      <c r="S363" s="58"/>
      <c r="T363" s="70"/>
      <c r="U363" s="70"/>
      <c r="V363" s="70"/>
      <c r="W363" s="70"/>
      <c r="X363" s="56"/>
      <c r="Y363" s="57"/>
      <c r="Z363" s="57"/>
      <c r="AA363" s="56"/>
      <c r="AB363" s="57"/>
    </row>
    <row r="364" spans="1:28" ht="16" thickBot="1" x14ac:dyDescent="0.4">
      <c r="A364" s="74" t="str">
        <f>IF(ISBLANK(Registration_Tbl3[[#This Row],[Facility_Unit_Name]]),"",'EPE Information'!$C$9)</f>
        <v/>
      </c>
      <c r="B364" s="51"/>
      <c r="C364" s="63"/>
      <c r="D364" s="70"/>
      <c r="E364" s="68"/>
      <c r="F364" s="63"/>
      <c r="G364" s="63"/>
      <c r="H364" s="63"/>
      <c r="I364" s="70"/>
      <c r="J364" s="55"/>
      <c r="K364" s="75"/>
      <c r="L364" s="75"/>
      <c r="M364" s="75"/>
      <c r="N364" s="75"/>
      <c r="O364" s="56"/>
      <c r="P364" s="57"/>
      <c r="Q364" s="63"/>
      <c r="R364" s="70"/>
      <c r="S364" s="58"/>
      <c r="T364" s="70"/>
      <c r="U364" s="70"/>
      <c r="V364" s="70"/>
      <c r="W364" s="70"/>
      <c r="X364" s="56"/>
      <c r="Y364" s="57"/>
      <c r="Z364" s="57"/>
      <c r="AA364" s="56"/>
      <c r="AB364" s="57"/>
    </row>
    <row r="365" spans="1:28" ht="16" thickBot="1" x14ac:dyDescent="0.4">
      <c r="A365" s="74" t="str">
        <f>IF(ISBLANK(Registration_Tbl3[[#This Row],[Facility_Unit_Name]]),"",'EPE Information'!$C$9)</f>
        <v/>
      </c>
      <c r="B365" s="51"/>
      <c r="C365" s="63"/>
      <c r="D365" s="70"/>
      <c r="E365" s="68"/>
      <c r="F365" s="63"/>
      <c r="G365" s="63"/>
      <c r="H365" s="63"/>
      <c r="I365" s="70"/>
      <c r="J365" s="55"/>
      <c r="K365" s="75"/>
      <c r="L365" s="75"/>
      <c r="M365" s="75"/>
      <c r="N365" s="75"/>
      <c r="O365" s="56"/>
      <c r="P365" s="57"/>
      <c r="Q365" s="63"/>
      <c r="R365" s="70"/>
      <c r="S365" s="58"/>
      <c r="T365" s="70"/>
      <c r="U365" s="70"/>
      <c r="V365" s="70"/>
      <c r="W365" s="70"/>
      <c r="X365" s="56"/>
      <c r="Y365" s="57"/>
      <c r="Z365" s="57"/>
      <c r="AA365" s="56"/>
      <c r="AB365" s="57"/>
    </row>
    <row r="366" spans="1:28" ht="16" thickBot="1" x14ac:dyDescent="0.4">
      <c r="A366" s="74" t="str">
        <f>IF(ISBLANK(Registration_Tbl3[[#This Row],[Facility_Unit_Name]]),"",'EPE Information'!$C$9)</f>
        <v/>
      </c>
      <c r="B366" s="51"/>
      <c r="C366" s="63"/>
      <c r="D366" s="70"/>
      <c r="E366" s="68"/>
      <c r="F366" s="63"/>
      <c r="G366" s="63"/>
      <c r="H366" s="63"/>
      <c r="I366" s="70"/>
      <c r="J366" s="55"/>
      <c r="K366" s="75"/>
      <c r="L366" s="75"/>
      <c r="M366" s="75"/>
      <c r="N366" s="75"/>
      <c r="O366" s="56"/>
      <c r="P366" s="57"/>
      <c r="Q366" s="63"/>
      <c r="R366" s="70"/>
      <c r="S366" s="58"/>
      <c r="T366" s="70"/>
      <c r="U366" s="70"/>
      <c r="V366" s="70"/>
      <c r="W366" s="70"/>
      <c r="X366" s="56"/>
      <c r="Y366" s="57"/>
      <c r="Z366" s="57"/>
      <c r="AA366" s="56"/>
      <c r="AB366" s="57"/>
    </row>
    <row r="367" spans="1:28" ht="16" thickBot="1" x14ac:dyDescent="0.4">
      <c r="A367" s="74" t="str">
        <f>IF(ISBLANK(Registration_Tbl3[[#This Row],[Facility_Unit_Name]]),"",'EPE Information'!$C$9)</f>
        <v/>
      </c>
      <c r="B367" s="51"/>
      <c r="C367" s="63"/>
      <c r="D367" s="70"/>
      <c r="E367" s="68"/>
      <c r="F367" s="63"/>
      <c r="G367" s="63"/>
      <c r="H367" s="63"/>
      <c r="I367" s="70"/>
      <c r="J367" s="55"/>
      <c r="K367" s="75"/>
      <c r="L367" s="75"/>
      <c r="M367" s="75"/>
      <c r="N367" s="75"/>
      <c r="O367" s="56"/>
      <c r="P367" s="57"/>
      <c r="Q367" s="63"/>
      <c r="R367" s="70"/>
      <c r="S367" s="58"/>
      <c r="T367" s="70"/>
      <c r="U367" s="70"/>
      <c r="V367" s="70"/>
      <c r="W367" s="70"/>
      <c r="X367" s="56"/>
      <c r="Y367" s="57"/>
      <c r="Z367" s="57"/>
      <c r="AA367" s="56"/>
      <c r="AB367" s="57"/>
    </row>
    <row r="368" spans="1:28" ht="16" thickBot="1" x14ac:dyDescent="0.4">
      <c r="A368" s="74" t="str">
        <f>IF(ISBLANK(Registration_Tbl3[[#This Row],[Facility_Unit_Name]]),"",'EPE Information'!$C$9)</f>
        <v/>
      </c>
      <c r="B368" s="51"/>
      <c r="C368" s="63"/>
      <c r="D368" s="70"/>
      <c r="E368" s="68"/>
      <c r="F368" s="63"/>
      <c r="G368" s="63"/>
      <c r="H368" s="63"/>
      <c r="I368" s="70"/>
      <c r="J368" s="55"/>
      <c r="K368" s="75"/>
      <c r="L368" s="75"/>
      <c r="M368" s="75"/>
      <c r="N368" s="75"/>
      <c r="O368" s="56"/>
      <c r="P368" s="57"/>
      <c r="Q368" s="63"/>
      <c r="R368" s="70"/>
      <c r="S368" s="58"/>
      <c r="T368" s="70"/>
      <c r="U368" s="70"/>
      <c r="V368" s="70"/>
      <c r="W368" s="70"/>
      <c r="X368" s="56"/>
      <c r="Y368" s="57"/>
      <c r="Z368" s="57"/>
      <c r="AA368" s="56"/>
      <c r="AB368" s="57"/>
    </row>
    <row r="369" spans="1:28" ht="16" thickBot="1" x14ac:dyDescent="0.4">
      <c r="A369" s="74" t="str">
        <f>IF(ISBLANK(Registration_Tbl3[[#This Row],[Facility_Unit_Name]]),"",'EPE Information'!$C$9)</f>
        <v/>
      </c>
      <c r="B369" s="51"/>
      <c r="C369" s="63"/>
      <c r="D369" s="70"/>
      <c r="E369" s="68"/>
      <c r="F369" s="63"/>
      <c r="G369" s="63"/>
      <c r="H369" s="63"/>
      <c r="I369" s="70"/>
      <c r="J369" s="55"/>
      <c r="K369" s="75"/>
      <c r="L369" s="75"/>
      <c r="M369" s="75"/>
      <c r="N369" s="75"/>
      <c r="O369" s="56"/>
      <c r="P369" s="57"/>
      <c r="Q369" s="63"/>
      <c r="R369" s="70"/>
      <c r="S369" s="58"/>
      <c r="T369" s="70"/>
      <c r="U369" s="70"/>
      <c r="V369" s="70"/>
      <c r="W369" s="70"/>
      <c r="X369" s="56"/>
      <c r="Y369" s="57"/>
      <c r="Z369" s="57"/>
      <c r="AA369" s="56"/>
      <c r="AB369" s="57"/>
    </row>
    <row r="370" spans="1:28" ht="16" thickBot="1" x14ac:dyDescent="0.4">
      <c r="A370" s="74" t="str">
        <f>IF(ISBLANK(Registration_Tbl3[[#This Row],[Facility_Unit_Name]]),"",'EPE Information'!$C$9)</f>
        <v/>
      </c>
      <c r="B370" s="51"/>
      <c r="C370" s="63"/>
      <c r="D370" s="70"/>
      <c r="E370" s="68"/>
      <c r="F370" s="63"/>
      <c r="G370" s="63"/>
      <c r="H370" s="63"/>
      <c r="I370" s="70"/>
      <c r="J370" s="55"/>
      <c r="K370" s="75"/>
      <c r="L370" s="75"/>
      <c r="M370" s="75"/>
      <c r="N370" s="75"/>
      <c r="O370" s="56"/>
      <c r="P370" s="57"/>
      <c r="Q370" s="63"/>
      <c r="R370" s="70"/>
      <c r="S370" s="58"/>
      <c r="T370" s="70"/>
      <c r="U370" s="70"/>
      <c r="V370" s="70"/>
      <c r="W370" s="70"/>
      <c r="X370" s="56"/>
      <c r="Y370" s="57"/>
      <c r="Z370" s="57"/>
      <c r="AA370" s="56"/>
      <c r="AB370" s="57"/>
    </row>
    <row r="371" spans="1:28" ht="16" thickBot="1" x14ac:dyDescent="0.4">
      <c r="A371" s="74" t="str">
        <f>IF(ISBLANK(Registration_Tbl3[[#This Row],[Facility_Unit_Name]]),"",'EPE Information'!$C$9)</f>
        <v/>
      </c>
      <c r="B371" s="51"/>
      <c r="C371" s="63"/>
      <c r="D371" s="70"/>
      <c r="E371" s="68"/>
      <c r="F371" s="63"/>
      <c r="G371" s="63"/>
      <c r="H371" s="63"/>
      <c r="I371" s="70"/>
      <c r="J371" s="55"/>
      <c r="K371" s="75"/>
      <c r="L371" s="75"/>
      <c r="M371" s="75"/>
      <c r="N371" s="75"/>
      <c r="O371" s="56"/>
      <c r="P371" s="57"/>
      <c r="Q371" s="63"/>
      <c r="R371" s="70"/>
      <c r="S371" s="58"/>
      <c r="T371" s="70"/>
      <c r="U371" s="70"/>
      <c r="V371" s="70"/>
      <c r="W371" s="70"/>
      <c r="X371" s="56"/>
      <c r="Y371" s="57"/>
      <c r="Z371" s="57"/>
      <c r="AA371" s="56"/>
      <c r="AB371" s="57"/>
    </row>
    <row r="372" spans="1:28" ht="16" thickBot="1" x14ac:dyDescent="0.4">
      <c r="A372" s="74" t="str">
        <f>IF(ISBLANK(Registration_Tbl3[[#This Row],[Facility_Unit_Name]]),"",'EPE Information'!$C$9)</f>
        <v/>
      </c>
      <c r="B372" s="51"/>
      <c r="C372" s="63"/>
      <c r="D372" s="70"/>
      <c r="E372" s="68"/>
      <c r="F372" s="63"/>
      <c r="G372" s="63"/>
      <c r="H372" s="63"/>
      <c r="I372" s="70"/>
      <c r="J372" s="55"/>
      <c r="K372" s="75"/>
      <c r="L372" s="75"/>
      <c r="M372" s="75"/>
      <c r="N372" s="75"/>
      <c r="O372" s="56"/>
      <c r="P372" s="57"/>
      <c r="Q372" s="63"/>
      <c r="R372" s="70"/>
      <c r="S372" s="58"/>
      <c r="T372" s="70"/>
      <c r="U372" s="70"/>
      <c r="V372" s="70"/>
      <c r="W372" s="70"/>
      <c r="X372" s="56"/>
      <c r="Y372" s="57"/>
      <c r="Z372" s="57"/>
      <c r="AA372" s="56"/>
      <c r="AB372" s="57"/>
    </row>
    <row r="373" spans="1:28" ht="16" thickBot="1" x14ac:dyDescent="0.4">
      <c r="A373" s="74" t="str">
        <f>IF(ISBLANK(Registration_Tbl3[[#This Row],[Facility_Unit_Name]]),"",'EPE Information'!$C$9)</f>
        <v/>
      </c>
      <c r="B373" s="51"/>
      <c r="C373" s="63"/>
      <c r="D373" s="70"/>
      <c r="E373" s="68"/>
      <c r="F373" s="63"/>
      <c r="G373" s="63"/>
      <c r="H373" s="63"/>
      <c r="I373" s="70"/>
      <c r="J373" s="55"/>
      <c r="K373" s="75"/>
      <c r="L373" s="75"/>
      <c r="M373" s="75"/>
      <c r="N373" s="75"/>
      <c r="O373" s="56"/>
      <c r="P373" s="57"/>
      <c r="Q373" s="63"/>
      <c r="R373" s="70"/>
      <c r="S373" s="58"/>
      <c r="T373" s="70"/>
      <c r="U373" s="70"/>
      <c r="V373" s="70"/>
      <c r="W373" s="70"/>
      <c r="X373" s="56"/>
      <c r="Y373" s="57"/>
      <c r="Z373" s="57"/>
      <c r="AA373" s="56"/>
      <c r="AB373" s="57"/>
    </row>
    <row r="374" spans="1:28" ht="16" thickBot="1" x14ac:dyDescent="0.4">
      <c r="A374" s="74" t="str">
        <f>IF(ISBLANK(Registration_Tbl3[[#This Row],[Facility_Unit_Name]]),"",'EPE Information'!$C$9)</f>
        <v/>
      </c>
      <c r="B374" s="51"/>
      <c r="C374" s="63"/>
      <c r="D374" s="70"/>
      <c r="E374" s="68"/>
      <c r="F374" s="63"/>
      <c r="G374" s="63"/>
      <c r="H374" s="63"/>
      <c r="I374" s="70"/>
      <c r="J374" s="55"/>
      <c r="K374" s="75"/>
      <c r="L374" s="75"/>
      <c r="M374" s="75"/>
      <c r="N374" s="75"/>
      <c r="O374" s="56"/>
      <c r="P374" s="57"/>
      <c r="Q374" s="63"/>
      <c r="R374" s="70"/>
      <c r="S374" s="58"/>
      <c r="T374" s="70"/>
      <c r="U374" s="70"/>
      <c r="V374" s="70"/>
      <c r="W374" s="70"/>
      <c r="X374" s="56"/>
      <c r="Y374" s="57"/>
      <c r="Z374" s="57"/>
      <c r="AA374" s="56"/>
      <c r="AB374" s="57"/>
    </row>
    <row r="375" spans="1:28" ht="16" thickBot="1" x14ac:dyDescent="0.4">
      <c r="A375" s="74" t="str">
        <f>IF(ISBLANK(Registration_Tbl3[[#This Row],[Facility_Unit_Name]]),"",'EPE Information'!$C$9)</f>
        <v/>
      </c>
      <c r="B375" s="51"/>
      <c r="C375" s="63"/>
      <c r="D375" s="70"/>
      <c r="E375" s="68"/>
      <c r="F375" s="63"/>
      <c r="G375" s="63"/>
      <c r="H375" s="63"/>
      <c r="I375" s="70"/>
      <c r="J375" s="55"/>
      <c r="K375" s="75"/>
      <c r="L375" s="75"/>
      <c r="M375" s="75"/>
      <c r="N375" s="75"/>
      <c r="O375" s="56"/>
      <c r="P375" s="57"/>
      <c r="Q375" s="63"/>
      <c r="R375" s="70"/>
      <c r="S375" s="58"/>
      <c r="T375" s="70"/>
      <c r="U375" s="70"/>
      <c r="V375" s="70"/>
      <c r="W375" s="70"/>
      <c r="X375" s="56"/>
      <c r="Y375" s="57"/>
      <c r="Z375" s="57"/>
      <c r="AA375" s="56"/>
      <c r="AB375" s="57"/>
    </row>
    <row r="376" spans="1:28" ht="16" thickBot="1" x14ac:dyDescent="0.4">
      <c r="A376" s="74" t="str">
        <f>IF(ISBLANK(Registration_Tbl3[[#This Row],[Facility_Unit_Name]]),"",'EPE Information'!$C$9)</f>
        <v/>
      </c>
      <c r="B376" s="51"/>
      <c r="C376" s="63"/>
      <c r="D376" s="70"/>
      <c r="E376" s="68"/>
      <c r="F376" s="63"/>
      <c r="G376" s="63"/>
      <c r="H376" s="63"/>
      <c r="I376" s="70"/>
      <c r="J376" s="55"/>
      <c r="K376" s="75"/>
      <c r="L376" s="75"/>
      <c r="M376" s="75"/>
      <c r="N376" s="75"/>
      <c r="O376" s="56"/>
      <c r="P376" s="57"/>
      <c r="Q376" s="63"/>
      <c r="R376" s="70"/>
      <c r="S376" s="58"/>
      <c r="T376" s="70"/>
      <c r="U376" s="70"/>
      <c r="V376" s="70"/>
      <c r="W376" s="70"/>
      <c r="X376" s="56"/>
      <c r="Y376" s="57"/>
      <c r="Z376" s="57"/>
      <c r="AA376" s="56"/>
      <c r="AB376" s="57"/>
    </row>
    <row r="377" spans="1:28" ht="16" thickBot="1" x14ac:dyDescent="0.4">
      <c r="A377" s="74" t="str">
        <f>IF(ISBLANK(Registration_Tbl3[[#This Row],[Facility_Unit_Name]]),"",'EPE Information'!$C$9)</f>
        <v/>
      </c>
      <c r="B377" s="51"/>
      <c r="C377" s="63"/>
      <c r="D377" s="70"/>
      <c r="E377" s="68"/>
      <c r="F377" s="63"/>
      <c r="G377" s="63"/>
      <c r="H377" s="63"/>
      <c r="I377" s="70"/>
      <c r="J377" s="55"/>
      <c r="K377" s="75"/>
      <c r="L377" s="75"/>
      <c r="M377" s="75"/>
      <c r="N377" s="75"/>
      <c r="O377" s="56"/>
      <c r="P377" s="57"/>
      <c r="Q377" s="63"/>
      <c r="R377" s="70"/>
      <c r="S377" s="58"/>
      <c r="T377" s="70"/>
      <c r="U377" s="70"/>
      <c r="V377" s="70"/>
      <c r="W377" s="70"/>
      <c r="X377" s="56"/>
      <c r="Y377" s="57"/>
      <c r="Z377" s="57"/>
      <c r="AA377" s="56"/>
      <c r="AB377" s="57"/>
    </row>
    <row r="378" spans="1:28" ht="16" thickBot="1" x14ac:dyDescent="0.4">
      <c r="A378" s="74" t="str">
        <f>IF(ISBLANK(Registration_Tbl3[[#This Row],[Facility_Unit_Name]]),"",'EPE Information'!$C$9)</f>
        <v/>
      </c>
      <c r="B378" s="51"/>
      <c r="C378" s="63"/>
      <c r="D378" s="70"/>
      <c r="E378" s="68"/>
      <c r="F378" s="63"/>
      <c r="G378" s="63"/>
      <c r="H378" s="63"/>
      <c r="I378" s="70"/>
      <c r="J378" s="55"/>
      <c r="K378" s="75"/>
      <c r="L378" s="75"/>
      <c r="M378" s="75"/>
      <c r="N378" s="75"/>
      <c r="O378" s="56"/>
      <c r="P378" s="57"/>
      <c r="Q378" s="63"/>
      <c r="R378" s="70"/>
      <c r="S378" s="58"/>
      <c r="T378" s="70"/>
      <c r="U378" s="70"/>
      <c r="V378" s="70"/>
      <c r="W378" s="70"/>
      <c r="X378" s="56"/>
      <c r="Y378" s="57"/>
      <c r="Z378" s="57"/>
      <c r="AA378" s="56"/>
      <c r="AB378" s="57"/>
    </row>
    <row r="379" spans="1:28" ht="16" thickBot="1" x14ac:dyDescent="0.4">
      <c r="A379" s="74" t="str">
        <f>IF(ISBLANK(Registration_Tbl3[[#This Row],[Facility_Unit_Name]]),"",'EPE Information'!$C$9)</f>
        <v/>
      </c>
      <c r="B379" s="51"/>
      <c r="C379" s="63"/>
      <c r="D379" s="70"/>
      <c r="E379" s="68"/>
      <c r="F379" s="63"/>
      <c r="G379" s="63"/>
      <c r="H379" s="63"/>
      <c r="I379" s="70"/>
      <c r="J379" s="55"/>
      <c r="K379" s="75"/>
      <c r="L379" s="75"/>
      <c r="M379" s="75"/>
      <c r="N379" s="75"/>
      <c r="O379" s="56"/>
      <c r="P379" s="57"/>
      <c r="Q379" s="63"/>
      <c r="R379" s="70"/>
      <c r="S379" s="58"/>
      <c r="T379" s="70"/>
      <c r="U379" s="70"/>
      <c r="V379" s="70"/>
      <c r="W379" s="70"/>
      <c r="X379" s="56"/>
      <c r="Y379" s="57"/>
      <c r="Z379" s="57"/>
      <c r="AA379" s="56"/>
      <c r="AB379" s="57"/>
    </row>
    <row r="380" spans="1:28" ht="16" thickBot="1" x14ac:dyDescent="0.4">
      <c r="A380" s="74" t="str">
        <f>IF(ISBLANK(Registration_Tbl3[[#This Row],[Facility_Unit_Name]]),"",'EPE Information'!$C$9)</f>
        <v/>
      </c>
      <c r="B380" s="51"/>
      <c r="C380" s="63"/>
      <c r="D380" s="70"/>
      <c r="E380" s="68"/>
      <c r="F380" s="63"/>
      <c r="G380" s="63"/>
      <c r="H380" s="63"/>
      <c r="I380" s="70"/>
      <c r="J380" s="55"/>
      <c r="K380" s="75"/>
      <c r="L380" s="75"/>
      <c r="M380" s="75"/>
      <c r="N380" s="75"/>
      <c r="O380" s="56"/>
      <c r="P380" s="57"/>
      <c r="Q380" s="63"/>
      <c r="R380" s="70"/>
      <c r="S380" s="58"/>
      <c r="T380" s="70"/>
      <c r="U380" s="70"/>
      <c r="V380" s="70"/>
      <c r="W380" s="70"/>
      <c r="X380" s="56"/>
      <c r="Y380" s="57"/>
      <c r="Z380" s="57"/>
      <c r="AA380" s="56"/>
      <c r="AB380" s="57"/>
    </row>
    <row r="381" spans="1:28" ht="16" thickBot="1" x14ac:dyDescent="0.4">
      <c r="A381" s="74" t="str">
        <f>IF(ISBLANK(Registration_Tbl3[[#This Row],[Facility_Unit_Name]]),"",'EPE Information'!$C$9)</f>
        <v/>
      </c>
      <c r="B381" s="51"/>
      <c r="C381" s="63"/>
      <c r="D381" s="70"/>
      <c r="E381" s="68"/>
      <c r="F381" s="63"/>
      <c r="G381" s="63"/>
      <c r="H381" s="63"/>
      <c r="I381" s="70"/>
      <c r="J381" s="55"/>
      <c r="K381" s="75"/>
      <c r="L381" s="75"/>
      <c r="M381" s="75"/>
      <c r="N381" s="75"/>
      <c r="O381" s="56"/>
      <c r="P381" s="57"/>
      <c r="Q381" s="63"/>
      <c r="R381" s="70"/>
      <c r="S381" s="58"/>
      <c r="T381" s="70"/>
      <c r="U381" s="70"/>
      <c r="V381" s="70"/>
      <c r="W381" s="70"/>
      <c r="X381" s="56"/>
      <c r="Y381" s="57"/>
      <c r="Z381" s="57"/>
      <c r="AA381" s="56"/>
      <c r="AB381" s="57"/>
    </row>
    <row r="382" spans="1:28" ht="16" thickBot="1" x14ac:dyDescent="0.4">
      <c r="A382" s="74" t="str">
        <f>IF(ISBLANK(Registration_Tbl3[[#This Row],[Facility_Unit_Name]]),"",'EPE Information'!$C$9)</f>
        <v/>
      </c>
      <c r="B382" s="51"/>
      <c r="C382" s="63"/>
      <c r="D382" s="70"/>
      <c r="E382" s="68"/>
      <c r="F382" s="63"/>
      <c r="G382" s="63"/>
      <c r="H382" s="63"/>
      <c r="I382" s="70"/>
      <c r="J382" s="55"/>
      <c r="K382" s="75"/>
      <c r="L382" s="75"/>
      <c r="M382" s="75"/>
      <c r="N382" s="75"/>
      <c r="O382" s="56"/>
      <c r="P382" s="57"/>
      <c r="Q382" s="63"/>
      <c r="R382" s="70"/>
      <c r="S382" s="58"/>
      <c r="T382" s="70"/>
      <c r="U382" s="70"/>
      <c r="V382" s="70"/>
      <c r="W382" s="70"/>
      <c r="X382" s="56"/>
      <c r="Y382" s="57"/>
      <c r="Z382" s="57"/>
      <c r="AA382" s="56"/>
      <c r="AB382" s="57"/>
    </row>
    <row r="383" spans="1:28" ht="16" thickBot="1" x14ac:dyDescent="0.4">
      <c r="A383" s="74" t="str">
        <f>IF(ISBLANK(Registration_Tbl3[[#This Row],[Facility_Unit_Name]]),"",'EPE Information'!$C$9)</f>
        <v/>
      </c>
      <c r="B383" s="51"/>
      <c r="C383" s="63"/>
      <c r="D383" s="70"/>
      <c r="E383" s="68"/>
      <c r="F383" s="63"/>
      <c r="G383" s="63"/>
      <c r="H383" s="63"/>
      <c r="I383" s="70"/>
      <c r="J383" s="55"/>
      <c r="K383" s="75"/>
      <c r="L383" s="75"/>
      <c r="M383" s="75"/>
      <c r="N383" s="75"/>
      <c r="O383" s="56"/>
      <c r="P383" s="57"/>
      <c r="Q383" s="63"/>
      <c r="R383" s="70"/>
      <c r="S383" s="58"/>
      <c r="T383" s="70"/>
      <c r="U383" s="70"/>
      <c r="V383" s="70"/>
      <c r="W383" s="70"/>
      <c r="X383" s="56"/>
      <c r="Y383" s="57"/>
      <c r="Z383" s="57"/>
      <c r="AA383" s="56"/>
      <c r="AB383" s="57"/>
    </row>
    <row r="384" spans="1:28" ht="16" thickBot="1" x14ac:dyDescent="0.4">
      <c r="A384" s="74" t="str">
        <f>IF(ISBLANK(Registration_Tbl3[[#This Row],[Facility_Unit_Name]]),"",'EPE Information'!$C$9)</f>
        <v/>
      </c>
      <c r="B384" s="51"/>
      <c r="C384" s="63"/>
      <c r="D384" s="70"/>
      <c r="E384" s="68"/>
      <c r="F384" s="63"/>
      <c r="G384" s="63"/>
      <c r="H384" s="63"/>
      <c r="I384" s="70"/>
      <c r="J384" s="55"/>
      <c r="K384" s="75"/>
      <c r="L384" s="75"/>
      <c r="M384" s="75"/>
      <c r="N384" s="75"/>
      <c r="O384" s="56"/>
      <c r="P384" s="57"/>
      <c r="Q384" s="63"/>
      <c r="R384" s="70"/>
      <c r="S384" s="58"/>
      <c r="T384" s="70"/>
      <c r="U384" s="70"/>
      <c r="V384" s="70"/>
      <c r="W384" s="70"/>
      <c r="X384" s="56"/>
      <c r="Y384" s="57"/>
      <c r="Z384" s="57"/>
      <c r="AA384" s="56"/>
      <c r="AB384" s="57"/>
    </row>
    <row r="385" spans="1:28" ht="16" thickBot="1" x14ac:dyDescent="0.4">
      <c r="A385" s="74" t="str">
        <f>IF(ISBLANK(Registration_Tbl3[[#This Row],[Facility_Unit_Name]]),"",'EPE Information'!$C$9)</f>
        <v/>
      </c>
      <c r="B385" s="51"/>
      <c r="C385" s="63"/>
      <c r="D385" s="70"/>
      <c r="E385" s="68"/>
      <c r="F385" s="63"/>
      <c r="G385" s="63"/>
      <c r="H385" s="63"/>
      <c r="I385" s="70"/>
      <c r="J385" s="55"/>
      <c r="K385" s="75"/>
      <c r="L385" s="75"/>
      <c r="M385" s="75"/>
      <c r="N385" s="75"/>
      <c r="O385" s="56"/>
      <c r="P385" s="57"/>
      <c r="Q385" s="63"/>
      <c r="R385" s="70"/>
      <c r="S385" s="58"/>
      <c r="T385" s="70"/>
      <c r="U385" s="70"/>
      <c r="V385" s="70"/>
      <c r="W385" s="70"/>
      <c r="X385" s="56"/>
      <c r="Y385" s="57"/>
      <c r="Z385" s="57"/>
      <c r="AA385" s="56"/>
      <c r="AB385" s="57"/>
    </row>
    <row r="386" spans="1:28" ht="16" thickBot="1" x14ac:dyDescent="0.4">
      <c r="A386" s="74" t="str">
        <f>IF(ISBLANK(Registration_Tbl3[[#This Row],[Facility_Unit_Name]]),"",'EPE Information'!$C$9)</f>
        <v/>
      </c>
      <c r="B386" s="51"/>
      <c r="C386" s="63"/>
      <c r="D386" s="70"/>
      <c r="E386" s="68"/>
      <c r="F386" s="63"/>
      <c r="G386" s="63"/>
      <c r="H386" s="63"/>
      <c r="I386" s="70"/>
      <c r="J386" s="55"/>
      <c r="K386" s="75"/>
      <c r="L386" s="75"/>
      <c r="M386" s="75"/>
      <c r="N386" s="75"/>
      <c r="O386" s="56"/>
      <c r="P386" s="57"/>
      <c r="Q386" s="63"/>
      <c r="R386" s="70"/>
      <c r="S386" s="58"/>
      <c r="T386" s="70"/>
      <c r="U386" s="70"/>
      <c r="V386" s="70"/>
      <c r="W386" s="70"/>
      <c r="X386" s="56"/>
      <c r="Y386" s="57"/>
      <c r="Z386" s="57"/>
      <c r="AA386" s="56"/>
      <c r="AB386" s="57"/>
    </row>
    <row r="387" spans="1:28" ht="16" thickBot="1" x14ac:dyDescent="0.4">
      <c r="A387" s="74" t="str">
        <f>IF(ISBLANK(Registration_Tbl3[[#This Row],[Facility_Unit_Name]]),"",'EPE Information'!$C$9)</f>
        <v/>
      </c>
      <c r="B387" s="51"/>
      <c r="C387" s="63"/>
      <c r="D387" s="70"/>
      <c r="E387" s="68"/>
      <c r="F387" s="63"/>
      <c r="G387" s="63"/>
      <c r="H387" s="63"/>
      <c r="I387" s="70"/>
      <c r="J387" s="55"/>
      <c r="K387" s="75"/>
      <c r="L387" s="75"/>
      <c r="M387" s="75"/>
      <c r="N387" s="75"/>
      <c r="O387" s="56"/>
      <c r="P387" s="57"/>
      <c r="Q387" s="63"/>
      <c r="R387" s="70"/>
      <c r="S387" s="58"/>
      <c r="T387" s="70"/>
      <c r="U387" s="70"/>
      <c r="V387" s="70"/>
      <c r="W387" s="70"/>
      <c r="X387" s="56"/>
      <c r="Y387" s="57"/>
      <c r="Z387" s="57"/>
      <c r="AA387" s="56"/>
      <c r="AB387" s="57"/>
    </row>
    <row r="388" spans="1:28" ht="16" thickBot="1" x14ac:dyDescent="0.4">
      <c r="A388" s="74" t="str">
        <f>IF(ISBLANK(Registration_Tbl3[[#This Row],[Facility_Unit_Name]]),"",'EPE Information'!$C$9)</f>
        <v/>
      </c>
      <c r="B388" s="51"/>
      <c r="C388" s="63"/>
      <c r="D388" s="70"/>
      <c r="E388" s="68"/>
      <c r="F388" s="63"/>
      <c r="G388" s="63"/>
      <c r="H388" s="63"/>
      <c r="I388" s="70"/>
      <c r="J388" s="55"/>
      <c r="K388" s="75"/>
      <c r="L388" s="75"/>
      <c r="M388" s="75"/>
      <c r="N388" s="75"/>
      <c r="O388" s="56"/>
      <c r="P388" s="57"/>
      <c r="Q388" s="63"/>
      <c r="R388" s="70"/>
      <c r="S388" s="58"/>
      <c r="T388" s="70"/>
      <c r="U388" s="70"/>
      <c r="V388" s="70"/>
      <c r="W388" s="70"/>
      <c r="X388" s="56"/>
      <c r="Y388" s="57"/>
      <c r="Z388" s="57"/>
      <c r="AA388" s="56"/>
      <c r="AB388" s="57"/>
    </row>
    <row r="389" spans="1:28" ht="16" thickBot="1" x14ac:dyDescent="0.4">
      <c r="A389" s="74" t="str">
        <f>IF(ISBLANK(Registration_Tbl3[[#This Row],[Facility_Unit_Name]]),"",'EPE Information'!$C$9)</f>
        <v/>
      </c>
      <c r="B389" s="51"/>
      <c r="C389" s="63"/>
      <c r="D389" s="70"/>
      <c r="E389" s="68"/>
      <c r="F389" s="63"/>
      <c r="G389" s="63"/>
      <c r="H389" s="63"/>
      <c r="I389" s="70"/>
      <c r="J389" s="55"/>
      <c r="K389" s="75"/>
      <c r="L389" s="75"/>
      <c r="M389" s="75"/>
      <c r="N389" s="75"/>
      <c r="O389" s="56"/>
      <c r="P389" s="57"/>
      <c r="Q389" s="63"/>
      <c r="R389" s="70"/>
      <c r="S389" s="58"/>
      <c r="T389" s="70"/>
      <c r="U389" s="70"/>
      <c r="V389" s="70"/>
      <c r="W389" s="70"/>
      <c r="X389" s="56"/>
      <c r="Y389" s="57"/>
      <c r="Z389" s="57"/>
      <c r="AA389" s="56"/>
      <c r="AB389" s="57"/>
    </row>
    <row r="390" spans="1:28" ht="16" thickBot="1" x14ac:dyDescent="0.4">
      <c r="A390" s="74" t="str">
        <f>IF(ISBLANK(Registration_Tbl3[[#This Row],[Facility_Unit_Name]]),"",'EPE Information'!$C$9)</f>
        <v/>
      </c>
      <c r="B390" s="51"/>
      <c r="C390" s="63"/>
      <c r="D390" s="70"/>
      <c r="E390" s="68"/>
      <c r="F390" s="63"/>
      <c r="G390" s="63"/>
      <c r="H390" s="63"/>
      <c r="I390" s="70"/>
      <c r="J390" s="55"/>
      <c r="K390" s="75"/>
      <c r="L390" s="75"/>
      <c r="M390" s="75"/>
      <c r="N390" s="75"/>
      <c r="O390" s="56"/>
      <c r="P390" s="57"/>
      <c r="Q390" s="63"/>
      <c r="R390" s="70"/>
      <c r="S390" s="58"/>
      <c r="T390" s="70"/>
      <c r="U390" s="70"/>
      <c r="V390" s="70"/>
      <c r="W390" s="70"/>
      <c r="X390" s="56"/>
      <c r="Y390" s="57"/>
      <c r="Z390" s="57"/>
      <c r="AA390" s="56"/>
      <c r="AB390" s="57"/>
    </row>
    <row r="391" spans="1:28" ht="16" thickBot="1" x14ac:dyDescent="0.4">
      <c r="A391" s="74" t="str">
        <f>IF(ISBLANK(Registration_Tbl3[[#This Row],[Facility_Unit_Name]]),"",'EPE Information'!$C$9)</f>
        <v/>
      </c>
      <c r="B391" s="51"/>
      <c r="C391" s="63"/>
      <c r="D391" s="70"/>
      <c r="E391" s="68"/>
      <c r="F391" s="63"/>
      <c r="G391" s="63"/>
      <c r="H391" s="63"/>
      <c r="I391" s="70"/>
      <c r="J391" s="55"/>
      <c r="K391" s="75"/>
      <c r="L391" s="75"/>
      <c r="M391" s="75"/>
      <c r="N391" s="75"/>
      <c r="O391" s="56"/>
      <c r="P391" s="57"/>
      <c r="Q391" s="63"/>
      <c r="R391" s="70"/>
      <c r="S391" s="58"/>
      <c r="T391" s="70"/>
      <c r="U391" s="70"/>
      <c r="V391" s="70"/>
      <c r="W391" s="70"/>
      <c r="X391" s="56"/>
      <c r="Y391" s="57"/>
      <c r="Z391" s="57"/>
      <c r="AA391" s="56"/>
      <c r="AB391" s="57"/>
    </row>
    <row r="392" spans="1:28" ht="16" thickBot="1" x14ac:dyDescent="0.4">
      <c r="A392" s="74" t="str">
        <f>IF(ISBLANK(Registration_Tbl3[[#This Row],[Facility_Unit_Name]]),"",'EPE Information'!$C$9)</f>
        <v/>
      </c>
      <c r="B392" s="51"/>
      <c r="C392" s="63"/>
      <c r="D392" s="70"/>
      <c r="E392" s="68"/>
      <c r="F392" s="63"/>
      <c r="G392" s="63"/>
      <c r="H392" s="63"/>
      <c r="I392" s="70"/>
      <c r="J392" s="55"/>
      <c r="K392" s="75"/>
      <c r="L392" s="75"/>
      <c r="M392" s="75"/>
      <c r="N392" s="75"/>
      <c r="O392" s="56"/>
      <c r="P392" s="57"/>
      <c r="Q392" s="63"/>
      <c r="R392" s="70"/>
      <c r="S392" s="58"/>
      <c r="T392" s="70"/>
      <c r="U392" s="70"/>
      <c r="V392" s="70"/>
      <c r="W392" s="70"/>
      <c r="X392" s="56"/>
      <c r="Y392" s="57"/>
      <c r="Z392" s="57"/>
      <c r="AA392" s="56"/>
      <c r="AB392" s="57"/>
    </row>
    <row r="393" spans="1:28" ht="16" thickBot="1" x14ac:dyDescent="0.4">
      <c r="A393" s="74" t="str">
        <f>IF(ISBLANK(Registration_Tbl3[[#This Row],[Facility_Unit_Name]]),"",'EPE Information'!$C$9)</f>
        <v/>
      </c>
      <c r="B393" s="51"/>
      <c r="C393" s="63"/>
      <c r="D393" s="70"/>
      <c r="E393" s="68"/>
      <c r="F393" s="63"/>
      <c r="G393" s="63"/>
      <c r="H393" s="63"/>
      <c r="I393" s="70"/>
      <c r="J393" s="55"/>
      <c r="K393" s="75"/>
      <c r="L393" s="75"/>
      <c r="M393" s="75"/>
      <c r="N393" s="75"/>
      <c r="O393" s="56"/>
      <c r="P393" s="57"/>
      <c r="Q393" s="63"/>
      <c r="R393" s="70"/>
      <c r="S393" s="58"/>
      <c r="T393" s="70"/>
      <c r="U393" s="70"/>
      <c r="V393" s="70"/>
      <c r="W393" s="70"/>
      <c r="X393" s="56"/>
      <c r="Y393" s="57"/>
      <c r="Z393" s="57"/>
      <c r="AA393" s="56"/>
      <c r="AB393" s="57"/>
    </row>
    <row r="394" spans="1:28" ht="16" thickBot="1" x14ac:dyDescent="0.4">
      <c r="A394" s="74" t="str">
        <f>IF(ISBLANK(Registration_Tbl3[[#This Row],[Facility_Unit_Name]]),"",'EPE Information'!$C$9)</f>
        <v/>
      </c>
      <c r="B394" s="51"/>
      <c r="C394" s="63"/>
      <c r="D394" s="70"/>
      <c r="E394" s="68"/>
      <c r="F394" s="63"/>
      <c r="G394" s="63"/>
      <c r="H394" s="63"/>
      <c r="I394" s="70"/>
      <c r="J394" s="55"/>
      <c r="K394" s="75"/>
      <c r="L394" s="75"/>
      <c r="M394" s="75"/>
      <c r="N394" s="75"/>
      <c r="O394" s="56"/>
      <c r="P394" s="57"/>
      <c r="Q394" s="63"/>
      <c r="R394" s="70"/>
      <c r="S394" s="58"/>
      <c r="T394" s="70"/>
      <c r="U394" s="70"/>
      <c r="V394" s="70"/>
      <c r="W394" s="70"/>
      <c r="X394" s="56"/>
      <c r="Y394" s="57"/>
      <c r="Z394" s="57"/>
      <c r="AA394" s="56"/>
      <c r="AB394" s="57"/>
    </row>
    <row r="395" spans="1:28" ht="16" thickBot="1" x14ac:dyDescent="0.4">
      <c r="A395" s="74" t="str">
        <f>IF(ISBLANK(Registration_Tbl3[[#This Row],[Facility_Unit_Name]]),"",'EPE Information'!$C$9)</f>
        <v/>
      </c>
      <c r="B395" s="51"/>
      <c r="C395" s="63"/>
      <c r="D395" s="70"/>
      <c r="E395" s="68"/>
      <c r="F395" s="63"/>
      <c r="G395" s="63"/>
      <c r="H395" s="63"/>
      <c r="I395" s="70"/>
      <c r="J395" s="55"/>
      <c r="K395" s="75"/>
      <c r="L395" s="75"/>
      <c r="M395" s="75"/>
      <c r="N395" s="75"/>
      <c r="O395" s="56"/>
      <c r="P395" s="57"/>
      <c r="Q395" s="63"/>
      <c r="R395" s="70"/>
      <c r="S395" s="58"/>
      <c r="T395" s="70"/>
      <c r="U395" s="70"/>
      <c r="V395" s="70"/>
      <c r="W395" s="70"/>
      <c r="X395" s="56"/>
      <c r="Y395" s="57"/>
      <c r="Z395" s="57"/>
      <c r="AA395" s="56"/>
      <c r="AB395" s="57"/>
    </row>
    <row r="396" spans="1:28" ht="16" thickBot="1" x14ac:dyDescent="0.4">
      <c r="A396" s="74" t="str">
        <f>IF(ISBLANK(Registration_Tbl3[[#This Row],[Facility_Unit_Name]]),"",'EPE Information'!$C$9)</f>
        <v/>
      </c>
      <c r="B396" s="51"/>
      <c r="C396" s="63"/>
      <c r="D396" s="70"/>
      <c r="E396" s="68"/>
      <c r="F396" s="63"/>
      <c r="G396" s="63"/>
      <c r="H396" s="63"/>
      <c r="I396" s="70"/>
      <c r="J396" s="55"/>
      <c r="K396" s="75"/>
      <c r="L396" s="75"/>
      <c r="M396" s="75"/>
      <c r="N396" s="75"/>
      <c r="O396" s="56"/>
      <c r="P396" s="57"/>
      <c r="Q396" s="63"/>
      <c r="R396" s="70"/>
      <c r="S396" s="58"/>
      <c r="T396" s="70"/>
      <c r="U396" s="70"/>
      <c r="V396" s="70"/>
      <c r="W396" s="70"/>
      <c r="X396" s="56"/>
      <c r="Y396" s="57"/>
      <c r="Z396" s="57"/>
      <c r="AA396" s="56"/>
      <c r="AB396" s="57"/>
    </row>
    <row r="397" spans="1:28" ht="16" thickBot="1" x14ac:dyDescent="0.4">
      <c r="A397" s="74" t="str">
        <f>IF(ISBLANK(Registration_Tbl3[[#This Row],[Facility_Unit_Name]]),"",'EPE Information'!$C$9)</f>
        <v/>
      </c>
      <c r="B397" s="51"/>
      <c r="C397" s="63"/>
      <c r="D397" s="70"/>
      <c r="E397" s="68"/>
      <c r="F397" s="63"/>
      <c r="G397" s="63"/>
      <c r="H397" s="63"/>
      <c r="I397" s="70"/>
      <c r="J397" s="55"/>
      <c r="K397" s="75"/>
      <c r="L397" s="75"/>
      <c r="M397" s="75"/>
      <c r="N397" s="75"/>
      <c r="O397" s="56"/>
      <c r="P397" s="57"/>
      <c r="Q397" s="63"/>
      <c r="R397" s="70"/>
      <c r="S397" s="58"/>
      <c r="T397" s="70"/>
      <c r="U397" s="70"/>
      <c r="V397" s="70"/>
      <c r="W397" s="70"/>
      <c r="X397" s="56"/>
      <c r="Y397" s="57"/>
      <c r="Z397" s="57"/>
      <c r="AA397" s="56"/>
      <c r="AB397" s="57"/>
    </row>
    <row r="398" spans="1:28" ht="16" thickBot="1" x14ac:dyDescent="0.4">
      <c r="A398" s="74" t="str">
        <f>IF(ISBLANK(Registration_Tbl3[[#This Row],[Facility_Unit_Name]]),"",'EPE Information'!$C$9)</f>
        <v/>
      </c>
      <c r="B398" s="51"/>
      <c r="C398" s="63"/>
      <c r="D398" s="70"/>
      <c r="E398" s="68"/>
      <c r="F398" s="63"/>
      <c r="G398" s="63"/>
      <c r="H398" s="63"/>
      <c r="I398" s="70"/>
      <c r="J398" s="55"/>
      <c r="K398" s="75"/>
      <c r="L398" s="75"/>
      <c r="M398" s="75"/>
      <c r="N398" s="75"/>
      <c r="O398" s="56"/>
      <c r="P398" s="57"/>
      <c r="Q398" s="63"/>
      <c r="R398" s="70"/>
      <c r="S398" s="58"/>
      <c r="T398" s="70"/>
      <c r="U398" s="70"/>
      <c r="V398" s="70"/>
      <c r="W398" s="70"/>
      <c r="X398" s="56"/>
      <c r="Y398" s="57"/>
      <c r="Z398" s="57"/>
      <c r="AA398" s="56"/>
      <c r="AB398" s="57"/>
    </row>
    <row r="399" spans="1:28" ht="16" thickBot="1" x14ac:dyDescent="0.4">
      <c r="A399" s="74" t="str">
        <f>IF(ISBLANK(Registration_Tbl3[[#This Row],[Facility_Unit_Name]]),"",'EPE Information'!$C$9)</f>
        <v/>
      </c>
      <c r="B399" s="51"/>
      <c r="C399" s="63"/>
      <c r="D399" s="70"/>
      <c r="E399" s="68"/>
      <c r="F399" s="63"/>
      <c r="G399" s="63"/>
      <c r="H399" s="63"/>
      <c r="I399" s="70"/>
      <c r="J399" s="55"/>
      <c r="K399" s="75"/>
      <c r="L399" s="75"/>
      <c r="M399" s="75"/>
      <c r="N399" s="75"/>
      <c r="O399" s="56"/>
      <c r="P399" s="57"/>
      <c r="Q399" s="63"/>
      <c r="R399" s="70"/>
      <c r="S399" s="58"/>
      <c r="T399" s="70"/>
      <c r="U399" s="70"/>
      <c r="V399" s="70"/>
      <c r="W399" s="70"/>
      <c r="X399" s="56"/>
      <c r="Y399" s="57"/>
      <c r="Z399" s="57"/>
      <c r="AA399" s="56"/>
      <c r="AB399" s="57"/>
    </row>
    <row r="400" spans="1:28" ht="16" thickBot="1" x14ac:dyDescent="0.4">
      <c r="A400" s="74" t="str">
        <f>IF(ISBLANK(Registration_Tbl3[[#This Row],[Facility_Unit_Name]]),"",'EPE Information'!$C$9)</f>
        <v/>
      </c>
      <c r="B400" s="51"/>
      <c r="C400" s="63"/>
      <c r="D400" s="70"/>
      <c r="E400" s="68"/>
      <c r="F400" s="63"/>
      <c r="G400" s="63"/>
      <c r="H400" s="63"/>
      <c r="I400" s="70"/>
      <c r="J400" s="55"/>
      <c r="K400" s="75"/>
      <c r="L400" s="75"/>
      <c r="M400" s="75"/>
      <c r="N400" s="75"/>
      <c r="O400" s="56"/>
      <c r="P400" s="57"/>
      <c r="Q400" s="63"/>
      <c r="R400" s="70"/>
      <c r="S400" s="58"/>
      <c r="T400" s="70"/>
      <c r="U400" s="70"/>
      <c r="V400" s="70"/>
      <c r="W400" s="70"/>
      <c r="X400" s="56"/>
      <c r="Y400" s="57"/>
      <c r="Z400" s="57"/>
      <c r="AA400" s="56"/>
      <c r="AB400" s="57"/>
    </row>
    <row r="401" spans="1:28" ht="16" thickBot="1" x14ac:dyDescent="0.4">
      <c r="A401" s="74" t="str">
        <f>IF(ISBLANK(Registration_Tbl3[[#This Row],[Facility_Unit_Name]]),"",'EPE Information'!$C$9)</f>
        <v/>
      </c>
      <c r="B401" s="51"/>
      <c r="C401" s="63"/>
      <c r="D401" s="70"/>
      <c r="E401" s="68"/>
      <c r="F401" s="63"/>
      <c r="G401" s="63"/>
      <c r="H401" s="63"/>
      <c r="I401" s="70"/>
      <c r="J401" s="55"/>
      <c r="K401" s="75"/>
      <c r="L401" s="75"/>
      <c r="M401" s="75"/>
      <c r="N401" s="75"/>
      <c r="O401" s="56"/>
      <c r="P401" s="57"/>
      <c r="Q401" s="63"/>
      <c r="R401" s="70"/>
      <c r="S401" s="58"/>
      <c r="T401" s="70"/>
      <c r="U401" s="70"/>
      <c r="V401" s="70"/>
      <c r="W401" s="70"/>
      <c r="X401" s="56"/>
      <c r="Y401" s="57"/>
      <c r="Z401" s="57"/>
      <c r="AA401" s="56"/>
      <c r="AB401" s="57"/>
    </row>
    <row r="402" spans="1:28" ht="16" thickBot="1" x14ac:dyDescent="0.4">
      <c r="A402" s="74" t="str">
        <f>IF(ISBLANK(Registration_Tbl3[[#This Row],[Facility_Unit_Name]]),"",'EPE Information'!$C$9)</f>
        <v/>
      </c>
      <c r="B402" s="51"/>
      <c r="C402" s="63"/>
      <c r="D402" s="70"/>
      <c r="E402" s="68"/>
      <c r="F402" s="63"/>
      <c r="G402" s="63"/>
      <c r="H402" s="63"/>
      <c r="I402" s="70"/>
      <c r="J402" s="55"/>
      <c r="K402" s="75"/>
      <c r="L402" s="75"/>
      <c r="M402" s="75"/>
      <c r="N402" s="75"/>
      <c r="O402" s="56"/>
      <c r="P402" s="57"/>
      <c r="Q402" s="63"/>
      <c r="R402" s="70"/>
      <c r="S402" s="58"/>
      <c r="T402" s="70"/>
      <c r="U402" s="70"/>
      <c r="V402" s="70"/>
      <c r="W402" s="70"/>
      <c r="X402" s="56"/>
      <c r="Y402" s="57"/>
      <c r="Z402" s="57"/>
      <c r="AA402" s="56"/>
      <c r="AB402" s="57"/>
    </row>
    <row r="403" spans="1:28" ht="16" thickBot="1" x14ac:dyDescent="0.4">
      <c r="A403" s="74" t="str">
        <f>IF(ISBLANK(Registration_Tbl3[[#This Row],[Facility_Unit_Name]]),"",'EPE Information'!$C$9)</f>
        <v/>
      </c>
      <c r="B403" s="51"/>
      <c r="C403" s="63"/>
      <c r="D403" s="70"/>
      <c r="E403" s="68"/>
      <c r="F403" s="63"/>
      <c r="G403" s="63"/>
      <c r="H403" s="63"/>
      <c r="I403" s="70"/>
      <c r="J403" s="55"/>
      <c r="K403" s="75"/>
      <c r="L403" s="75"/>
      <c r="M403" s="75"/>
      <c r="N403" s="75"/>
      <c r="O403" s="56"/>
      <c r="P403" s="57"/>
      <c r="Q403" s="63"/>
      <c r="R403" s="70"/>
      <c r="S403" s="58"/>
      <c r="T403" s="70"/>
      <c r="U403" s="70"/>
      <c r="V403" s="70"/>
      <c r="W403" s="70"/>
      <c r="X403" s="56"/>
      <c r="Y403" s="57"/>
      <c r="Z403" s="57"/>
      <c r="AA403" s="56"/>
      <c r="AB403" s="57"/>
    </row>
    <row r="404" spans="1:28" ht="16" thickBot="1" x14ac:dyDescent="0.4">
      <c r="A404" s="74" t="str">
        <f>IF(ISBLANK(Registration_Tbl3[[#This Row],[Facility_Unit_Name]]),"",'EPE Information'!$C$9)</f>
        <v/>
      </c>
      <c r="B404" s="51"/>
      <c r="C404" s="63"/>
      <c r="D404" s="70"/>
      <c r="E404" s="68"/>
      <c r="F404" s="63"/>
      <c r="G404" s="63"/>
      <c r="H404" s="63"/>
      <c r="I404" s="70"/>
      <c r="J404" s="55"/>
      <c r="K404" s="75"/>
      <c r="L404" s="75"/>
      <c r="M404" s="75"/>
      <c r="N404" s="75"/>
      <c r="O404" s="56"/>
      <c r="P404" s="57"/>
      <c r="Q404" s="63"/>
      <c r="R404" s="70"/>
      <c r="S404" s="58"/>
      <c r="T404" s="70"/>
      <c r="U404" s="70"/>
      <c r="V404" s="70"/>
      <c r="W404" s="70"/>
      <c r="X404" s="56"/>
      <c r="Y404" s="57"/>
      <c r="Z404" s="57"/>
      <c r="AA404" s="56"/>
      <c r="AB404" s="57"/>
    </row>
    <row r="405" spans="1:28" ht="16" thickBot="1" x14ac:dyDescent="0.4">
      <c r="A405" s="74" t="str">
        <f>IF(ISBLANK(Registration_Tbl3[[#This Row],[Facility_Unit_Name]]),"",'EPE Information'!$C$9)</f>
        <v/>
      </c>
      <c r="B405" s="51"/>
      <c r="C405" s="63"/>
      <c r="D405" s="70"/>
      <c r="E405" s="68"/>
      <c r="F405" s="63"/>
      <c r="G405" s="63"/>
      <c r="H405" s="63"/>
      <c r="I405" s="70"/>
      <c r="J405" s="55"/>
      <c r="K405" s="75"/>
      <c r="L405" s="75"/>
      <c r="M405" s="75"/>
      <c r="N405" s="75"/>
      <c r="O405" s="56"/>
      <c r="P405" s="57"/>
      <c r="Q405" s="63"/>
      <c r="R405" s="70"/>
      <c r="S405" s="58"/>
      <c r="T405" s="70"/>
      <c r="U405" s="70"/>
      <c r="V405" s="70"/>
      <c r="W405" s="70"/>
      <c r="X405" s="56"/>
      <c r="Y405" s="57"/>
      <c r="Z405" s="57"/>
      <c r="AA405" s="56"/>
      <c r="AB405" s="57"/>
    </row>
    <row r="406" spans="1:28" ht="16" thickBot="1" x14ac:dyDescent="0.4">
      <c r="A406" s="74" t="str">
        <f>IF(ISBLANK(Registration_Tbl3[[#This Row],[Facility_Unit_Name]]),"",'EPE Information'!$C$9)</f>
        <v/>
      </c>
      <c r="B406" s="51"/>
      <c r="C406" s="63"/>
      <c r="D406" s="70"/>
      <c r="E406" s="68"/>
      <c r="F406" s="63"/>
      <c r="G406" s="63"/>
      <c r="H406" s="63"/>
      <c r="I406" s="70"/>
      <c r="J406" s="55"/>
      <c r="K406" s="75"/>
      <c r="L406" s="75"/>
      <c r="M406" s="75"/>
      <c r="N406" s="75"/>
      <c r="O406" s="56"/>
      <c r="P406" s="57"/>
      <c r="Q406" s="63"/>
      <c r="R406" s="70"/>
      <c r="S406" s="58"/>
      <c r="T406" s="70"/>
      <c r="U406" s="70"/>
      <c r="V406" s="70"/>
      <c r="W406" s="70"/>
      <c r="X406" s="56"/>
      <c r="Y406" s="57"/>
      <c r="Z406" s="57"/>
      <c r="AA406" s="56"/>
      <c r="AB406" s="57"/>
    </row>
    <row r="407" spans="1:28" ht="16" thickBot="1" x14ac:dyDescent="0.4">
      <c r="A407" s="74" t="str">
        <f>IF(ISBLANK(Registration_Tbl3[[#This Row],[Facility_Unit_Name]]),"",'EPE Information'!$C$9)</f>
        <v/>
      </c>
      <c r="B407" s="51"/>
      <c r="C407" s="63"/>
      <c r="D407" s="70"/>
      <c r="E407" s="68"/>
      <c r="F407" s="63"/>
      <c r="G407" s="63"/>
      <c r="H407" s="63"/>
      <c r="I407" s="70"/>
      <c r="J407" s="55"/>
      <c r="K407" s="75"/>
      <c r="L407" s="75"/>
      <c r="M407" s="75"/>
      <c r="N407" s="75"/>
      <c r="O407" s="56"/>
      <c r="P407" s="57"/>
      <c r="Q407" s="63"/>
      <c r="R407" s="70"/>
      <c r="S407" s="58"/>
      <c r="T407" s="70"/>
      <c r="U407" s="70"/>
      <c r="V407" s="70"/>
      <c r="W407" s="70"/>
      <c r="X407" s="56"/>
      <c r="Y407" s="57"/>
      <c r="Z407" s="57"/>
      <c r="AA407" s="56"/>
      <c r="AB407" s="57"/>
    </row>
    <row r="408" spans="1:28" ht="16" thickBot="1" x14ac:dyDescent="0.4">
      <c r="A408" s="74" t="str">
        <f>IF(ISBLANK(Registration_Tbl3[[#This Row],[Facility_Unit_Name]]),"",'EPE Information'!$C$9)</f>
        <v/>
      </c>
      <c r="B408" s="51"/>
      <c r="C408" s="63"/>
      <c r="D408" s="70"/>
      <c r="E408" s="68"/>
      <c r="F408" s="63"/>
      <c r="G408" s="63"/>
      <c r="H408" s="63"/>
      <c r="I408" s="70"/>
      <c r="J408" s="55"/>
      <c r="K408" s="75"/>
      <c r="L408" s="75"/>
      <c r="M408" s="75"/>
      <c r="N408" s="75"/>
      <c r="O408" s="56"/>
      <c r="P408" s="57"/>
      <c r="Q408" s="63"/>
      <c r="R408" s="70"/>
      <c r="S408" s="58"/>
      <c r="T408" s="70"/>
      <c r="U408" s="70"/>
      <c r="V408" s="70"/>
      <c r="W408" s="70"/>
      <c r="X408" s="56"/>
      <c r="Y408" s="57"/>
      <c r="Z408" s="57"/>
      <c r="AA408" s="56"/>
      <c r="AB408" s="57"/>
    </row>
    <row r="409" spans="1:28" ht="16" thickBot="1" x14ac:dyDescent="0.4">
      <c r="A409" s="74" t="str">
        <f>IF(ISBLANK(Registration_Tbl3[[#This Row],[Facility_Unit_Name]]),"",'EPE Information'!$C$9)</f>
        <v/>
      </c>
      <c r="B409" s="51"/>
      <c r="C409" s="63"/>
      <c r="D409" s="70"/>
      <c r="E409" s="68"/>
      <c r="F409" s="63"/>
      <c r="G409" s="63"/>
      <c r="H409" s="63"/>
      <c r="I409" s="70"/>
      <c r="J409" s="55"/>
      <c r="K409" s="75"/>
      <c r="L409" s="75"/>
      <c r="M409" s="75"/>
      <c r="N409" s="75"/>
      <c r="O409" s="56"/>
      <c r="P409" s="57"/>
      <c r="Q409" s="63"/>
      <c r="R409" s="70"/>
      <c r="S409" s="58"/>
      <c r="T409" s="70"/>
      <c r="U409" s="70"/>
      <c r="V409" s="70"/>
      <c r="W409" s="70"/>
      <c r="X409" s="56"/>
      <c r="Y409" s="57"/>
      <c r="Z409" s="57"/>
      <c r="AA409" s="56"/>
      <c r="AB409" s="57"/>
    </row>
    <row r="410" spans="1:28" ht="16" thickBot="1" x14ac:dyDescent="0.4">
      <c r="A410" s="74" t="str">
        <f>IF(ISBLANK(Registration_Tbl3[[#This Row],[Facility_Unit_Name]]),"",'EPE Information'!$C$9)</f>
        <v/>
      </c>
      <c r="B410" s="51"/>
      <c r="C410" s="63"/>
      <c r="D410" s="70"/>
      <c r="E410" s="68"/>
      <c r="F410" s="63"/>
      <c r="G410" s="63"/>
      <c r="H410" s="63"/>
      <c r="I410" s="70"/>
      <c r="J410" s="55"/>
      <c r="K410" s="75"/>
      <c r="L410" s="75"/>
      <c r="M410" s="75"/>
      <c r="N410" s="75"/>
      <c r="O410" s="56"/>
      <c r="P410" s="57"/>
      <c r="Q410" s="63"/>
      <c r="R410" s="70"/>
      <c r="S410" s="58"/>
      <c r="T410" s="70"/>
      <c r="U410" s="70"/>
      <c r="V410" s="70"/>
      <c r="W410" s="70"/>
      <c r="X410" s="56"/>
      <c r="Y410" s="57"/>
      <c r="Z410" s="57"/>
      <c r="AA410" s="56"/>
      <c r="AB410" s="57"/>
    </row>
    <row r="411" spans="1:28" ht="16" thickBot="1" x14ac:dyDescent="0.4">
      <c r="A411" s="74" t="str">
        <f>IF(ISBLANK(Registration_Tbl3[[#This Row],[Facility_Unit_Name]]),"",'EPE Information'!$C$9)</f>
        <v/>
      </c>
      <c r="B411" s="51"/>
      <c r="C411" s="63"/>
      <c r="D411" s="70"/>
      <c r="E411" s="68"/>
      <c r="F411" s="63"/>
      <c r="G411" s="63"/>
      <c r="H411" s="63"/>
      <c r="I411" s="70"/>
      <c r="J411" s="55"/>
      <c r="K411" s="75"/>
      <c r="L411" s="75"/>
      <c r="M411" s="75"/>
      <c r="N411" s="75"/>
      <c r="O411" s="56"/>
      <c r="P411" s="57"/>
      <c r="Q411" s="63"/>
      <c r="R411" s="70"/>
      <c r="S411" s="58"/>
      <c r="T411" s="70"/>
      <c r="U411" s="70"/>
      <c r="V411" s="70"/>
      <c r="W411" s="70"/>
      <c r="X411" s="56"/>
      <c r="Y411" s="57"/>
      <c r="Z411" s="57"/>
      <c r="AA411" s="56"/>
      <c r="AB411" s="57"/>
    </row>
    <row r="412" spans="1:28" ht="16" thickBot="1" x14ac:dyDescent="0.4">
      <c r="A412" s="74" t="str">
        <f>IF(ISBLANK(Registration_Tbl3[[#This Row],[Facility_Unit_Name]]),"",'EPE Information'!$C$9)</f>
        <v/>
      </c>
      <c r="B412" s="51"/>
      <c r="C412" s="63"/>
      <c r="D412" s="70"/>
      <c r="E412" s="68"/>
      <c r="F412" s="63"/>
      <c r="G412" s="63"/>
      <c r="H412" s="63"/>
      <c r="I412" s="70"/>
      <c r="J412" s="55"/>
      <c r="K412" s="75"/>
      <c r="L412" s="75"/>
      <c r="M412" s="75"/>
      <c r="N412" s="75"/>
      <c r="O412" s="56"/>
      <c r="P412" s="57"/>
      <c r="Q412" s="63"/>
      <c r="R412" s="70"/>
      <c r="S412" s="58"/>
      <c r="T412" s="70"/>
      <c r="U412" s="70"/>
      <c r="V412" s="70"/>
      <c r="W412" s="70"/>
      <c r="X412" s="56"/>
      <c r="Y412" s="57"/>
      <c r="Z412" s="57"/>
      <c r="AA412" s="56"/>
      <c r="AB412" s="57"/>
    </row>
    <row r="413" spans="1:28" ht="16" thickBot="1" x14ac:dyDescent="0.4">
      <c r="A413" s="74" t="str">
        <f>IF(ISBLANK(Registration_Tbl3[[#This Row],[Facility_Unit_Name]]),"",'EPE Information'!$C$9)</f>
        <v/>
      </c>
      <c r="B413" s="51"/>
      <c r="C413" s="63"/>
      <c r="D413" s="70"/>
      <c r="E413" s="68"/>
      <c r="F413" s="63"/>
      <c r="G413" s="63"/>
      <c r="H413" s="63"/>
      <c r="I413" s="70"/>
      <c r="J413" s="55"/>
      <c r="K413" s="75"/>
      <c r="L413" s="75"/>
      <c r="M413" s="75"/>
      <c r="N413" s="75"/>
      <c r="O413" s="56"/>
      <c r="P413" s="57"/>
      <c r="Q413" s="63"/>
      <c r="R413" s="70"/>
      <c r="S413" s="58"/>
      <c r="T413" s="70"/>
      <c r="U413" s="70"/>
      <c r="V413" s="70"/>
      <c r="W413" s="70"/>
      <c r="X413" s="56"/>
      <c r="Y413" s="57"/>
      <c r="Z413" s="57"/>
      <c r="AA413" s="56"/>
      <c r="AB413" s="57"/>
    </row>
    <row r="414" spans="1:28" ht="16" thickBot="1" x14ac:dyDescent="0.4">
      <c r="A414" s="74" t="str">
        <f>IF(ISBLANK(Registration_Tbl3[[#This Row],[Facility_Unit_Name]]),"",'EPE Information'!$C$9)</f>
        <v/>
      </c>
      <c r="B414" s="51"/>
      <c r="C414" s="63"/>
      <c r="D414" s="70"/>
      <c r="E414" s="68"/>
      <c r="F414" s="63"/>
      <c r="G414" s="63"/>
      <c r="H414" s="63"/>
      <c r="I414" s="70"/>
      <c r="J414" s="55"/>
      <c r="K414" s="75"/>
      <c r="L414" s="75"/>
      <c r="M414" s="75"/>
      <c r="N414" s="75"/>
      <c r="O414" s="56"/>
      <c r="P414" s="57"/>
      <c r="Q414" s="63"/>
      <c r="R414" s="70"/>
      <c r="S414" s="58"/>
      <c r="T414" s="70"/>
      <c r="U414" s="70"/>
      <c r="V414" s="70"/>
      <c r="W414" s="70"/>
      <c r="X414" s="56"/>
      <c r="Y414" s="57"/>
      <c r="Z414" s="57"/>
      <c r="AA414" s="56"/>
      <c r="AB414" s="57"/>
    </row>
    <row r="415" spans="1:28" ht="16" thickBot="1" x14ac:dyDescent="0.4">
      <c r="A415" s="74" t="str">
        <f>IF(ISBLANK(Registration_Tbl3[[#This Row],[Facility_Unit_Name]]),"",'EPE Information'!$C$9)</f>
        <v/>
      </c>
      <c r="B415" s="51"/>
      <c r="C415" s="63"/>
      <c r="D415" s="70"/>
      <c r="E415" s="68"/>
      <c r="F415" s="63"/>
      <c r="G415" s="63"/>
      <c r="H415" s="63"/>
      <c r="I415" s="70"/>
      <c r="J415" s="55"/>
      <c r="K415" s="75"/>
      <c r="L415" s="75"/>
      <c r="M415" s="75"/>
      <c r="N415" s="75"/>
      <c r="O415" s="56"/>
      <c r="P415" s="57"/>
      <c r="Q415" s="63"/>
      <c r="R415" s="70"/>
      <c r="S415" s="58"/>
      <c r="T415" s="70"/>
      <c r="U415" s="70"/>
      <c r="V415" s="70"/>
      <c r="W415" s="70"/>
      <c r="X415" s="56"/>
      <c r="Y415" s="57"/>
      <c r="Z415" s="57"/>
      <c r="AA415" s="56"/>
      <c r="AB415" s="57"/>
    </row>
    <row r="416" spans="1:28" ht="16" thickBot="1" x14ac:dyDescent="0.4">
      <c r="A416" s="74" t="str">
        <f>IF(ISBLANK(Registration_Tbl3[[#This Row],[Facility_Unit_Name]]),"",'EPE Information'!$C$9)</f>
        <v/>
      </c>
      <c r="B416" s="51"/>
      <c r="C416" s="63"/>
      <c r="D416" s="70"/>
      <c r="E416" s="68"/>
      <c r="F416" s="63"/>
      <c r="G416" s="63"/>
      <c r="H416" s="63"/>
      <c r="I416" s="70"/>
      <c r="J416" s="55"/>
      <c r="K416" s="75"/>
      <c r="L416" s="75"/>
      <c r="M416" s="75"/>
      <c r="N416" s="75"/>
      <c r="O416" s="56"/>
      <c r="P416" s="57"/>
      <c r="Q416" s="63"/>
      <c r="R416" s="70"/>
      <c r="S416" s="58"/>
      <c r="T416" s="70"/>
      <c r="U416" s="70"/>
      <c r="V416" s="70"/>
      <c r="W416" s="70"/>
      <c r="X416" s="56"/>
      <c r="Y416" s="57"/>
      <c r="Z416" s="57"/>
      <c r="AA416" s="56"/>
      <c r="AB416" s="57"/>
    </row>
    <row r="417" spans="1:28" ht="16" thickBot="1" x14ac:dyDescent="0.4">
      <c r="A417" s="74" t="str">
        <f>IF(ISBLANK(Registration_Tbl3[[#This Row],[Facility_Unit_Name]]),"",'EPE Information'!$C$9)</f>
        <v/>
      </c>
      <c r="B417" s="51"/>
      <c r="C417" s="63"/>
      <c r="D417" s="70"/>
      <c r="E417" s="68"/>
      <c r="F417" s="63"/>
      <c r="G417" s="63"/>
      <c r="H417" s="63"/>
      <c r="I417" s="70"/>
      <c r="J417" s="55"/>
      <c r="K417" s="75"/>
      <c r="L417" s="75"/>
      <c r="M417" s="75"/>
      <c r="N417" s="75"/>
      <c r="O417" s="56"/>
      <c r="P417" s="57"/>
      <c r="Q417" s="63"/>
      <c r="R417" s="70"/>
      <c r="S417" s="58"/>
      <c r="T417" s="70"/>
      <c r="U417" s="70"/>
      <c r="V417" s="70"/>
      <c r="W417" s="70"/>
      <c r="X417" s="56"/>
      <c r="Y417" s="57"/>
      <c r="Z417" s="57"/>
      <c r="AA417" s="56"/>
      <c r="AB417" s="57"/>
    </row>
    <row r="418" spans="1:28" ht="16" thickBot="1" x14ac:dyDescent="0.4">
      <c r="A418" s="74" t="str">
        <f>IF(ISBLANK(Registration_Tbl3[[#This Row],[Facility_Unit_Name]]),"",'EPE Information'!$C$9)</f>
        <v/>
      </c>
      <c r="B418" s="51"/>
      <c r="C418" s="63"/>
      <c r="D418" s="70"/>
      <c r="E418" s="68"/>
      <c r="F418" s="63"/>
      <c r="G418" s="63"/>
      <c r="H418" s="63"/>
      <c r="I418" s="70"/>
      <c r="J418" s="55"/>
      <c r="K418" s="75"/>
      <c r="L418" s="75"/>
      <c r="M418" s="75"/>
      <c r="N418" s="75"/>
      <c r="O418" s="56"/>
      <c r="P418" s="57"/>
      <c r="Q418" s="63"/>
      <c r="R418" s="70"/>
      <c r="S418" s="58"/>
      <c r="T418" s="70"/>
      <c r="U418" s="70"/>
      <c r="V418" s="70"/>
      <c r="W418" s="70"/>
      <c r="X418" s="56"/>
      <c r="Y418" s="57"/>
      <c r="Z418" s="57"/>
      <c r="AA418" s="56"/>
      <c r="AB418" s="57"/>
    </row>
    <row r="419" spans="1:28" ht="16" thickBot="1" x14ac:dyDescent="0.4">
      <c r="A419" s="74" t="str">
        <f>IF(ISBLANK(Registration_Tbl3[[#This Row],[Facility_Unit_Name]]),"",'EPE Information'!$C$9)</f>
        <v/>
      </c>
      <c r="B419" s="51"/>
      <c r="C419" s="63"/>
      <c r="D419" s="70"/>
      <c r="E419" s="68"/>
      <c r="F419" s="63"/>
      <c r="G419" s="63"/>
      <c r="H419" s="63"/>
      <c r="I419" s="70"/>
      <c r="J419" s="55"/>
      <c r="K419" s="75"/>
      <c r="L419" s="75"/>
      <c r="M419" s="75"/>
      <c r="N419" s="75"/>
      <c r="O419" s="56"/>
      <c r="P419" s="57"/>
      <c r="Q419" s="63"/>
      <c r="R419" s="70"/>
      <c r="S419" s="58"/>
      <c r="T419" s="70"/>
      <c r="U419" s="70"/>
      <c r="V419" s="70"/>
      <c r="W419" s="70"/>
      <c r="X419" s="56"/>
      <c r="Y419" s="57"/>
      <c r="Z419" s="57"/>
      <c r="AA419" s="56"/>
      <c r="AB419" s="57"/>
    </row>
    <row r="420" spans="1:28" ht="16" thickBot="1" x14ac:dyDescent="0.4">
      <c r="A420" s="74" t="str">
        <f>IF(ISBLANK(Registration_Tbl3[[#This Row],[Facility_Unit_Name]]),"",'EPE Information'!$C$9)</f>
        <v/>
      </c>
      <c r="B420" s="51"/>
      <c r="C420" s="63"/>
      <c r="D420" s="70"/>
      <c r="E420" s="68"/>
      <c r="F420" s="63"/>
      <c r="G420" s="63"/>
      <c r="H420" s="63"/>
      <c r="I420" s="70"/>
      <c r="J420" s="55"/>
      <c r="K420" s="75"/>
      <c r="L420" s="75"/>
      <c r="M420" s="75"/>
      <c r="N420" s="75"/>
      <c r="O420" s="56"/>
      <c r="P420" s="57"/>
      <c r="Q420" s="63"/>
      <c r="R420" s="70"/>
      <c r="S420" s="58"/>
      <c r="T420" s="70"/>
      <c r="U420" s="70"/>
      <c r="V420" s="70"/>
      <c r="W420" s="70"/>
      <c r="X420" s="56"/>
      <c r="Y420" s="57"/>
      <c r="Z420" s="57"/>
      <c r="AA420" s="56"/>
      <c r="AB420" s="57"/>
    </row>
    <row r="421" spans="1:28" ht="16" thickBot="1" x14ac:dyDescent="0.4">
      <c r="A421" s="74" t="str">
        <f>IF(ISBLANK(Registration_Tbl3[[#This Row],[Facility_Unit_Name]]),"",'EPE Information'!$C$9)</f>
        <v/>
      </c>
      <c r="B421" s="51"/>
      <c r="C421" s="63"/>
      <c r="D421" s="70"/>
      <c r="E421" s="68"/>
      <c r="F421" s="63"/>
      <c r="G421" s="63"/>
      <c r="H421" s="63"/>
      <c r="I421" s="70"/>
      <c r="J421" s="55"/>
      <c r="K421" s="75"/>
      <c r="L421" s="75"/>
      <c r="M421" s="75"/>
      <c r="N421" s="75"/>
      <c r="O421" s="56"/>
      <c r="P421" s="57"/>
      <c r="Q421" s="63"/>
      <c r="R421" s="70"/>
      <c r="S421" s="58"/>
      <c r="T421" s="70"/>
      <c r="U421" s="70"/>
      <c r="V421" s="70"/>
      <c r="W421" s="70"/>
      <c r="X421" s="56"/>
      <c r="Y421" s="57"/>
      <c r="Z421" s="57"/>
      <c r="AA421" s="56"/>
      <c r="AB421" s="57"/>
    </row>
    <row r="422" spans="1:28" ht="16" thickBot="1" x14ac:dyDescent="0.4">
      <c r="A422" s="74" t="str">
        <f>IF(ISBLANK(Registration_Tbl3[[#This Row],[Facility_Unit_Name]]),"",'EPE Information'!$C$9)</f>
        <v/>
      </c>
      <c r="B422" s="51"/>
      <c r="C422" s="63"/>
      <c r="D422" s="70"/>
      <c r="E422" s="68"/>
      <c r="F422" s="63"/>
      <c r="G422" s="63"/>
      <c r="H422" s="63"/>
      <c r="I422" s="70"/>
      <c r="J422" s="55"/>
      <c r="K422" s="75"/>
      <c r="L422" s="75"/>
      <c r="M422" s="75"/>
      <c r="N422" s="75"/>
      <c r="O422" s="56"/>
      <c r="P422" s="57"/>
      <c r="Q422" s="63"/>
      <c r="R422" s="70"/>
      <c r="S422" s="58"/>
      <c r="T422" s="70"/>
      <c r="U422" s="70"/>
      <c r="V422" s="70"/>
      <c r="W422" s="70"/>
      <c r="X422" s="56"/>
      <c r="Y422" s="57"/>
      <c r="Z422" s="57"/>
      <c r="AA422" s="56"/>
      <c r="AB422" s="57"/>
    </row>
    <row r="423" spans="1:28" ht="16" thickBot="1" x14ac:dyDescent="0.4">
      <c r="A423" s="74" t="str">
        <f>IF(ISBLANK(Registration_Tbl3[[#This Row],[Facility_Unit_Name]]),"",'EPE Information'!$C$9)</f>
        <v/>
      </c>
      <c r="B423" s="51"/>
      <c r="C423" s="63"/>
      <c r="D423" s="70"/>
      <c r="E423" s="68"/>
      <c r="F423" s="63"/>
      <c r="G423" s="63"/>
      <c r="H423" s="63"/>
      <c r="I423" s="70"/>
      <c r="J423" s="55"/>
      <c r="K423" s="75"/>
      <c r="L423" s="75"/>
      <c r="M423" s="75"/>
      <c r="N423" s="75"/>
      <c r="O423" s="56"/>
      <c r="P423" s="57"/>
      <c r="Q423" s="63"/>
      <c r="R423" s="70"/>
      <c r="S423" s="58"/>
      <c r="T423" s="70"/>
      <c r="U423" s="70"/>
      <c r="V423" s="70"/>
      <c r="W423" s="70"/>
      <c r="X423" s="56"/>
      <c r="Y423" s="57"/>
      <c r="Z423" s="57"/>
      <c r="AA423" s="56"/>
      <c r="AB423" s="57"/>
    </row>
    <row r="424" spans="1:28" ht="16" thickBot="1" x14ac:dyDescent="0.4">
      <c r="A424" s="74" t="str">
        <f>IF(ISBLANK(Registration_Tbl3[[#This Row],[Facility_Unit_Name]]),"",'EPE Information'!$C$9)</f>
        <v/>
      </c>
      <c r="B424" s="51"/>
      <c r="C424" s="63"/>
      <c r="D424" s="70"/>
      <c r="E424" s="68"/>
      <c r="F424" s="63"/>
      <c r="G424" s="63"/>
      <c r="H424" s="63"/>
      <c r="I424" s="70"/>
      <c r="J424" s="55"/>
      <c r="K424" s="75"/>
      <c r="L424" s="75"/>
      <c r="M424" s="75"/>
      <c r="N424" s="75"/>
      <c r="O424" s="56"/>
      <c r="P424" s="57"/>
      <c r="Q424" s="63"/>
      <c r="R424" s="70"/>
      <c r="S424" s="58"/>
      <c r="T424" s="70"/>
      <c r="U424" s="70"/>
      <c r="V424" s="70"/>
      <c r="W424" s="70"/>
      <c r="X424" s="56"/>
      <c r="Y424" s="57"/>
      <c r="Z424" s="57"/>
      <c r="AA424" s="56"/>
      <c r="AB424" s="57"/>
    </row>
    <row r="425" spans="1:28" ht="16" thickBot="1" x14ac:dyDescent="0.4">
      <c r="A425" s="74" t="str">
        <f>IF(ISBLANK(Registration_Tbl3[[#This Row],[Facility_Unit_Name]]),"",'EPE Information'!$C$9)</f>
        <v/>
      </c>
      <c r="B425" s="51"/>
      <c r="C425" s="63"/>
      <c r="D425" s="70"/>
      <c r="E425" s="68"/>
      <c r="F425" s="63"/>
      <c r="G425" s="63"/>
      <c r="H425" s="63"/>
      <c r="I425" s="70"/>
      <c r="J425" s="55"/>
      <c r="K425" s="75"/>
      <c r="L425" s="75"/>
      <c r="M425" s="75"/>
      <c r="N425" s="75"/>
      <c r="O425" s="56"/>
      <c r="P425" s="57"/>
      <c r="Q425" s="63"/>
      <c r="R425" s="70"/>
      <c r="S425" s="58"/>
      <c r="T425" s="70"/>
      <c r="U425" s="70"/>
      <c r="V425" s="70"/>
      <c r="W425" s="70"/>
      <c r="X425" s="56"/>
      <c r="Y425" s="57"/>
      <c r="Z425" s="57"/>
      <c r="AA425" s="56"/>
      <c r="AB425" s="57"/>
    </row>
    <row r="426" spans="1:28" ht="16" thickBot="1" x14ac:dyDescent="0.4">
      <c r="A426" s="74" t="str">
        <f>IF(ISBLANK(Registration_Tbl3[[#This Row],[Facility_Unit_Name]]),"",'EPE Information'!$C$9)</f>
        <v/>
      </c>
      <c r="B426" s="51"/>
      <c r="C426" s="63"/>
      <c r="D426" s="70"/>
      <c r="E426" s="68"/>
      <c r="F426" s="63"/>
      <c r="G426" s="63"/>
      <c r="H426" s="63"/>
      <c r="I426" s="70"/>
      <c r="J426" s="55"/>
      <c r="K426" s="75"/>
      <c r="L426" s="75"/>
      <c r="M426" s="75"/>
      <c r="N426" s="75"/>
      <c r="O426" s="56"/>
      <c r="P426" s="57"/>
      <c r="Q426" s="63"/>
      <c r="R426" s="70"/>
      <c r="S426" s="58"/>
      <c r="T426" s="70"/>
      <c r="U426" s="70"/>
      <c r="V426" s="70"/>
      <c r="W426" s="70"/>
      <c r="X426" s="56"/>
      <c r="Y426" s="57"/>
      <c r="Z426" s="57"/>
      <c r="AA426" s="56"/>
      <c r="AB426" s="57"/>
    </row>
    <row r="427" spans="1:28" ht="16" thickBot="1" x14ac:dyDescent="0.4">
      <c r="A427" s="74" t="str">
        <f>IF(ISBLANK(Registration_Tbl3[[#This Row],[Facility_Unit_Name]]),"",'EPE Information'!$C$9)</f>
        <v/>
      </c>
      <c r="B427" s="51"/>
      <c r="C427" s="63"/>
      <c r="D427" s="70"/>
      <c r="E427" s="68"/>
      <c r="F427" s="63"/>
      <c r="G427" s="63"/>
      <c r="H427" s="63"/>
      <c r="I427" s="70"/>
      <c r="J427" s="55"/>
      <c r="K427" s="75"/>
      <c r="L427" s="75"/>
      <c r="M427" s="75"/>
      <c r="N427" s="75"/>
      <c r="O427" s="56"/>
      <c r="P427" s="57"/>
      <c r="Q427" s="63"/>
      <c r="R427" s="70"/>
      <c r="S427" s="58"/>
      <c r="T427" s="70"/>
      <c r="U427" s="70"/>
      <c r="V427" s="70"/>
      <c r="W427" s="70"/>
      <c r="X427" s="56"/>
      <c r="Y427" s="57"/>
      <c r="Z427" s="57"/>
      <c r="AA427" s="56"/>
      <c r="AB427" s="57"/>
    </row>
    <row r="428" spans="1:28" ht="16" thickBot="1" x14ac:dyDescent="0.4">
      <c r="A428" s="74" t="str">
        <f>IF(ISBLANK(Registration_Tbl3[[#This Row],[Facility_Unit_Name]]),"",'EPE Information'!$C$9)</f>
        <v/>
      </c>
      <c r="B428" s="51"/>
      <c r="C428" s="63"/>
      <c r="D428" s="70"/>
      <c r="E428" s="68"/>
      <c r="F428" s="63"/>
      <c r="G428" s="63"/>
      <c r="H428" s="63"/>
      <c r="I428" s="70"/>
      <c r="J428" s="55"/>
      <c r="K428" s="75"/>
      <c r="L428" s="75"/>
      <c r="M428" s="75"/>
      <c r="N428" s="75"/>
      <c r="O428" s="56"/>
      <c r="P428" s="57"/>
      <c r="Q428" s="63"/>
      <c r="R428" s="70"/>
      <c r="S428" s="58"/>
      <c r="T428" s="70"/>
      <c r="U428" s="70"/>
      <c r="V428" s="70"/>
      <c r="W428" s="70"/>
      <c r="X428" s="56"/>
      <c r="Y428" s="57"/>
      <c r="Z428" s="57"/>
      <c r="AA428" s="56"/>
      <c r="AB428" s="57"/>
    </row>
    <row r="429" spans="1:28" ht="16" thickBot="1" x14ac:dyDescent="0.4">
      <c r="A429" s="74" t="str">
        <f>IF(ISBLANK(Registration_Tbl3[[#This Row],[Facility_Unit_Name]]),"",'EPE Information'!$C$9)</f>
        <v/>
      </c>
      <c r="B429" s="51"/>
      <c r="C429" s="63"/>
      <c r="D429" s="70"/>
      <c r="E429" s="68"/>
      <c r="F429" s="63"/>
      <c r="G429" s="63"/>
      <c r="H429" s="63"/>
      <c r="I429" s="70"/>
      <c r="J429" s="55"/>
      <c r="K429" s="75"/>
      <c r="L429" s="75"/>
      <c r="M429" s="75"/>
      <c r="N429" s="75"/>
      <c r="O429" s="56"/>
      <c r="P429" s="57"/>
      <c r="Q429" s="63"/>
      <c r="R429" s="70"/>
      <c r="S429" s="58"/>
      <c r="T429" s="70"/>
      <c r="U429" s="70"/>
      <c r="V429" s="70"/>
      <c r="W429" s="70"/>
      <c r="X429" s="56"/>
      <c r="Y429" s="57"/>
      <c r="Z429" s="57"/>
      <c r="AA429" s="56"/>
      <c r="AB429" s="57"/>
    </row>
    <row r="430" spans="1:28" ht="16" thickBot="1" x14ac:dyDescent="0.4">
      <c r="A430" s="74" t="str">
        <f>IF(ISBLANK(Registration_Tbl3[[#This Row],[Facility_Unit_Name]]),"",'EPE Information'!$C$9)</f>
        <v/>
      </c>
      <c r="B430" s="51"/>
      <c r="C430" s="63"/>
      <c r="D430" s="70"/>
      <c r="E430" s="68"/>
      <c r="F430" s="63"/>
      <c r="G430" s="63"/>
      <c r="H430" s="63"/>
      <c r="I430" s="70"/>
      <c r="J430" s="55"/>
      <c r="K430" s="75"/>
      <c r="L430" s="75"/>
      <c r="M430" s="75"/>
      <c r="N430" s="75"/>
      <c r="O430" s="56"/>
      <c r="P430" s="57"/>
      <c r="Q430" s="63"/>
      <c r="R430" s="70"/>
      <c r="S430" s="58"/>
      <c r="T430" s="70"/>
      <c r="U430" s="70"/>
      <c r="V430" s="70"/>
      <c r="W430" s="70"/>
      <c r="X430" s="56"/>
      <c r="Y430" s="57"/>
      <c r="Z430" s="57"/>
      <c r="AA430" s="56"/>
      <c r="AB430" s="57"/>
    </row>
    <row r="431" spans="1:28" ht="16" thickBot="1" x14ac:dyDescent="0.4">
      <c r="A431" s="74" t="str">
        <f>IF(ISBLANK(Registration_Tbl3[[#This Row],[Facility_Unit_Name]]),"",'EPE Information'!$C$9)</f>
        <v/>
      </c>
      <c r="B431" s="51"/>
      <c r="C431" s="63"/>
      <c r="D431" s="70"/>
      <c r="E431" s="68"/>
      <c r="F431" s="63"/>
      <c r="G431" s="63"/>
      <c r="H431" s="63"/>
      <c r="I431" s="70"/>
      <c r="J431" s="55"/>
      <c r="K431" s="75"/>
      <c r="L431" s="75"/>
      <c r="M431" s="75"/>
      <c r="N431" s="75"/>
      <c r="O431" s="56"/>
      <c r="P431" s="57"/>
      <c r="Q431" s="63"/>
      <c r="R431" s="70"/>
      <c r="S431" s="58"/>
      <c r="T431" s="70"/>
      <c r="U431" s="70"/>
      <c r="V431" s="70"/>
      <c r="W431" s="70"/>
      <c r="X431" s="56"/>
      <c r="Y431" s="57"/>
      <c r="Z431" s="57"/>
      <c r="AA431" s="56"/>
      <c r="AB431" s="57"/>
    </row>
    <row r="432" spans="1:28" ht="16" thickBot="1" x14ac:dyDescent="0.4">
      <c r="A432" s="74" t="str">
        <f>IF(ISBLANK(Registration_Tbl3[[#This Row],[Facility_Unit_Name]]),"",'EPE Information'!$C$9)</f>
        <v/>
      </c>
      <c r="B432" s="51"/>
      <c r="C432" s="63"/>
      <c r="D432" s="70"/>
      <c r="E432" s="68"/>
      <c r="F432" s="63"/>
      <c r="G432" s="63"/>
      <c r="H432" s="63"/>
      <c r="I432" s="70"/>
      <c r="J432" s="55"/>
      <c r="K432" s="75"/>
      <c r="L432" s="75"/>
      <c r="M432" s="75"/>
      <c r="N432" s="75"/>
      <c r="O432" s="56"/>
      <c r="P432" s="57"/>
      <c r="Q432" s="63"/>
      <c r="R432" s="70"/>
      <c r="S432" s="58"/>
      <c r="T432" s="70"/>
      <c r="U432" s="70"/>
      <c r="V432" s="70"/>
      <c r="W432" s="70"/>
      <c r="X432" s="56"/>
      <c r="Y432" s="57"/>
      <c r="Z432" s="57"/>
      <c r="AA432" s="56"/>
      <c r="AB432" s="57"/>
    </row>
    <row r="433" spans="1:28" ht="16" thickBot="1" x14ac:dyDescent="0.4">
      <c r="A433" s="74" t="str">
        <f>IF(ISBLANK(Registration_Tbl3[[#This Row],[Facility_Unit_Name]]),"",'EPE Information'!$C$9)</f>
        <v/>
      </c>
      <c r="B433" s="51"/>
      <c r="C433" s="63"/>
      <c r="D433" s="70"/>
      <c r="E433" s="68"/>
      <c r="F433" s="63"/>
      <c r="G433" s="63"/>
      <c r="H433" s="63"/>
      <c r="I433" s="70"/>
      <c r="J433" s="55"/>
      <c r="K433" s="75"/>
      <c r="L433" s="75"/>
      <c r="M433" s="75"/>
      <c r="N433" s="75"/>
      <c r="O433" s="56"/>
      <c r="P433" s="57"/>
      <c r="Q433" s="63"/>
      <c r="R433" s="70"/>
      <c r="S433" s="58"/>
      <c r="T433" s="70"/>
      <c r="U433" s="70"/>
      <c r="V433" s="70"/>
      <c r="W433" s="70"/>
      <c r="X433" s="56"/>
      <c r="Y433" s="57"/>
      <c r="Z433" s="57"/>
      <c r="AA433" s="56"/>
      <c r="AB433" s="57"/>
    </row>
    <row r="434" spans="1:28" ht="16" thickBot="1" x14ac:dyDescent="0.4">
      <c r="A434" s="74" t="str">
        <f>IF(ISBLANK(Registration_Tbl3[[#This Row],[Facility_Unit_Name]]),"",'EPE Information'!$C$9)</f>
        <v/>
      </c>
      <c r="B434" s="51"/>
      <c r="C434" s="63"/>
      <c r="D434" s="70"/>
      <c r="E434" s="68"/>
      <c r="F434" s="63"/>
      <c r="G434" s="63"/>
      <c r="H434" s="63"/>
      <c r="I434" s="70"/>
      <c r="J434" s="55"/>
      <c r="K434" s="75"/>
      <c r="L434" s="75"/>
      <c r="M434" s="75"/>
      <c r="N434" s="75"/>
      <c r="O434" s="56"/>
      <c r="P434" s="57"/>
      <c r="Q434" s="63"/>
      <c r="R434" s="70"/>
      <c r="S434" s="58"/>
      <c r="T434" s="70"/>
      <c r="U434" s="70"/>
      <c r="V434" s="70"/>
      <c r="W434" s="70"/>
      <c r="X434" s="56"/>
      <c r="Y434" s="57"/>
      <c r="Z434" s="57"/>
      <c r="AA434" s="56"/>
      <c r="AB434" s="57"/>
    </row>
    <row r="435" spans="1:28" ht="16" thickBot="1" x14ac:dyDescent="0.4">
      <c r="A435" s="74" t="str">
        <f>IF(ISBLANK(Registration_Tbl3[[#This Row],[Facility_Unit_Name]]),"",'EPE Information'!$C$9)</f>
        <v/>
      </c>
      <c r="B435" s="51"/>
      <c r="C435" s="63"/>
      <c r="D435" s="70"/>
      <c r="E435" s="68"/>
      <c r="F435" s="63"/>
      <c r="G435" s="63"/>
      <c r="H435" s="63"/>
      <c r="I435" s="70"/>
      <c r="J435" s="55"/>
      <c r="K435" s="75"/>
      <c r="L435" s="75"/>
      <c r="M435" s="75"/>
      <c r="N435" s="75"/>
      <c r="O435" s="56"/>
      <c r="P435" s="57"/>
      <c r="Q435" s="63"/>
      <c r="R435" s="70"/>
      <c r="S435" s="58"/>
      <c r="T435" s="70"/>
      <c r="U435" s="70"/>
      <c r="V435" s="70"/>
      <c r="W435" s="70"/>
      <c r="X435" s="56"/>
      <c r="Y435" s="57"/>
      <c r="Z435" s="57"/>
      <c r="AA435" s="56"/>
      <c r="AB435" s="57"/>
    </row>
    <row r="436" spans="1:28" ht="16" thickBot="1" x14ac:dyDescent="0.4">
      <c r="A436" s="74" t="str">
        <f>IF(ISBLANK(Registration_Tbl3[[#This Row],[Facility_Unit_Name]]),"",'EPE Information'!$C$9)</f>
        <v/>
      </c>
      <c r="B436" s="51"/>
      <c r="C436" s="63"/>
      <c r="D436" s="70"/>
      <c r="E436" s="68"/>
      <c r="F436" s="63"/>
      <c r="G436" s="63"/>
      <c r="H436" s="63"/>
      <c r="I436" s="70"/>
      <c r="J436" s="55"/>
      <c r="K436" s="75"/>
      <c r="L436" s="75"/>
      <c r="M436" s="75"/>
      <c r="N436" s="75"/>
      <c r="O436" s="56"/>
      <c r="P436" s="57"/>
      <c r="Q436" s="63"/>
      <c r="R436" s="70"/>
      <c r="S436" s="58"/>
      <c r="T436" s="70"/>
      <c r="U436" s="70"/>
      <c r="V436" s="70"/>
      <c r="W436" s="70"/>
      <c r="X436" s="56"/>
      <c r="Y436" s="57"/>
      <c r="Z436" s="57"/>
      <c r="AA436" s="56"/>
      <c r="AB436" s="57"/>
    </row>
    <row r="437" spans="1:28" ht="16" thickBot="1" x14ac:dyDescent="0.4">
      <c r="A437" s="74" t="str">
        <f>IF(ISBLANK(Registration_Tbl3[[#This Row],[Facility_Unit_Name]]),"",'EPE Information'!$C$9)</f>
        <v/>
      </c>
      <c r="B437" s="51"/>
      <c r="C437" s="63"/>
      <c r="D437" s="70"/>
      <c r="E437" s="68"/>
      <c r="F437" s="63"/>
      <c r="G437" s="63"/>
      <c r="H437" s="63"/>
      <c r="I437" s="70"/>
      <c r="J437" s="55"/>
      <c r="K437" s="75"/>
      <c r="L437" s="75"/>
      <c r="M437" s="75"/>
      <c r="N437" s="75"/>
      <c r="O437" s="56"/>
      <c r="P437" s="57"/>
      <c r="Q437" s="63"/>
      <c r="R437" s="70"/>
      <c r="S437" s="58"/>
      <c r="T437" s="70"/>
      <c r="U437" s="70"/>
      <c r="V437" s="70"/>
      <c r="W437" s="70"/>
      <c r="X437" s="56"/>
      <c r="Y437" s="57"/>
      <c r="Z437" s="57"/>
      <c r="AA437" s="56"/>
      <c r="AB437" s="57"/>
    </row>
    <row r="438" spans="1:28" ht="16" thickBot="1" x14ac:dyDescent="0.4">
      <c r="A438" s="74" t="str">
        <f>IF(ISBLANK(Registration_Tbl3[[#This Row],[Facility_Unit_Name]]),"",'EPE Information'!$C$9)</f>
        <v/>
      </c>
      <c r="B438" s="51"/>
      <c r="C438" s="63"/>
      <c r="D438" s="70"/>
      <c r="E438" s="68"/>
      <c r="F438" s="63"/>
      <c r="G438" s="63"/>
      <c r="H438" s="63"/>
      <c r="I438" s="70"/>
      <c r="J438" s="55"/>
      <c r="K438" s="75"/>
      <c r="L438" s="75"/>
      <c r="M438" s="75"/>
      <c r="N438" s="75"/>
      <c r="O438" s="56"/>
      <c r="P438" s="57"/>
      <c r="Q438" s="63"/>
      <c r="R438" s="70"/>
      <c r="S438" s="58"/>
      <c r="T438" s="70"/>
      <c r="U438" s="70"/>
      <c r="V438" s="70"/>
      <c r="W438" s="70"/>
      <c r="X438" s="56"/>
      <c r="Y438" s="57"/>
      <c r="Z438" s="57"/>
      <c r="AA438" s="56"/>
      <c r="AB438" s="57"/>
    </row>
    <row r="439" spans="1:28" ht="16" thickBot="1" x14ac:dyDescent="0.4">
      <c r="A439" s="74" t="str">
        <f>IF(ISBLANK(Registration_Tbl3[[#This Row],[Facility_Unit_Name]]),"",'EPE Information'!$C$9)</f>
        <v/>
      </c>
      <c r="B439" s="51"/>
      <c r="C439" s="63"/>
      <c r="D439" s="70"/>
      <c r="E439" s="68"/>
      <c r="F439" s="63"/>
      <c r="G439" s="63"/>
      <c r="H439" s="63"/>
      <c r="I439" s="70"/>
      <c r="J439" s="55"/>
      <c r="K439" s="75"/>
      <c r="L439" s="75"/>
      <c r="M439" s="75"/>
      <c r="N439" s="75"/>
      <c r="O439" s="56"/>
      <c r="P439" s="57"/>
      <c r="Q439" s="63"/>
      <c r="R439" s="70"/>
      <c r="S439" s="58"/>
      <c r="T439" s="70"/>
      <c r="U439" s="70"/>
      <c r="V439" s="70"/>
      <c r="W439" s="70"/>
      <c r="X439" s="56"/>
      <c r="Y439" s="57"/>
      <c r="Z439" s="57"/>
      <c r="AA439" s="56"/>
      <c r="AB439" s="57"/>
    </row>
    <row r="440" spans="1:28" ht="16" thickBot="1" x14ac:dyDescent="0.4">
      <c r="A440" s="74" t="str">
        <f>IF(ISBLANK(Registration_Tbl3[[#This Row],[Facility_Unit_Name]]),"",'EPE Information'!$C$9)</f>
        <v/>
      </c>
      <c r="B440" s="51"/>
      <c r="C440" s="63"/>
      <c r="D440" s="70"/>
      <c r="E440" s="68"/>
      <c r="F440" s="63"/>
      <c r="G440" s="63"/>
      <c r="H440" s="63"/>
      <c r="I440" s="70"/>
      <c r="J440" s="55"/>
      <c r="K440" s="75"/>
      <c r="L440" s="75"/>
      <c r="M440" s="75"/>
      <c r="N440" s="75"/>
      <c r="O440" s="56"/>
      <c r="P440" s="57"/>
      <c r="Q440" s="63"/>
      <c r="R440" s="70"/>
      <c r="S440" s="58"/>
      <c r="T440" s="70"/>
      <c r="U440" s="70"/>
      <c r="V440" s="70"/>
      <c r="W440" s="70"/>
      <c r="X440" s="56"/>
      <c r="Y440" s="57"/>
      <c r="Z440" s="57"/>
      <c r="AA440" s="56"/>
      <c r="AB440" s="57"/>
    </row>
    <row r="441" spans="1:28" ht="16" thickBot="1" x14ac:dyDescent="0.4">
      <c r="A441" s="74" t="str">
        <f>IF(ISBLANK(Registration_Tbl3[[#This Row],[Facility_Unit_Name]]),"",'EPE Information'!$C$9)</f>
        <v/>
      </c>
      <c r="B441" s="51"/>
      <c r="C441" s="63"/>
      <c r="D441" s="70"/>
      <c r="E441" s="68"/>
      <c r="F441" s="63"/>
      <c r="G441" s="63"/>
      <c r="H441" s="63"/>
      <c r="I441" s="70"/>
      <c r="J441" s="55"/>
      <c r="K441" s="75"/>
      <c r="L441" s="75"/>
      <c r="M441" s="75"/>
      <c r="N441" s="75"/>
      <c r="O441" s="56"/>
      <c r="P441" s="57"/>
      <c r="Q441" s="63"/>
      <c r="R441" s="70"/>
      <c r="S441" s="58"/>
      <c r="T441" s="70"/>
      <c r="U441" s="70"/>
      <c r="V441" s="70"/>
      <c r="W441" s="70"/>
      <c r="X441" s="56"/>
      <c r="Y441" s="57"/>
      <c r="Z441" s="57"/>
      <c r="AA441" s="56"/>
      <c r="AB441" s="57"/>
    </row>
    <row r="442" spans="1:28" ht="16" thickBot="1" x14ac:dyDescent="0.4">
      <c r="A442" s="74" t="str">
        <f>IF(ISBLANK(Registration_Tbl3[[#This Row],[Facility_Unit_Name]]),"",'EPE Information'!$C$9)</f>
        <v/>
      </c>
      <c r="B442" s="51"/>
      <c r="C442" s="63"/>
      <c r="D442" s="70"/>
      <c r="E442" s="68"/>
      <c r="F442" s="63"/>
      <c r="G442" s="63"/>
      <c r="H442" s="63"/>
      <c r="I442" s="70"/>
      <c r="J442" s="55"/>
      <c r="K442" s="75"/>
      <c r="L442" s="75"/>
      <c r="M442" s="75"/>
      <c r="N442" s="75"/>
      <c r="O442" s="56"/>
      <c r="P442" s="57"/>
      <c r="Q442" s="63"/>
      <c r="R442" s="70"/>
      <c r="S442" s="58"/>
      <c r="T442" s="70"/>
      <c r="U442" s="70"/>
      <c r="V442" s="70"/>
      <c r="W442" s="70"/>
      <c r="X442" s="56"/>
      <c r="Y442" s="57"/>
      <c r="Z442" s="57"/>
      <c r="AA442" s="56"/>
      <c r="AB442" s="57"/>
    </row>
    <row r="443" spans="1:28" ht="16" thickBot="1" x14ac:dyDescent="0.4">
      <c r="A443" s="74" t="str">
        <f>IF(ISBLANK(Registration_Tbl3[[#This Row],[Facility_Unit_Name]]),"",'EPE Information'!$C$9)</f>
        <v/>
      </c>
      <c r="B443" s="51"/>
      <c r="C443" s="63"/>
      <c r="D443" s="70"/>
      <c r="E443" s="68"/>
      <c r="F443" s="63"/>
      <c r="G443" s="63"/>
      <c r="H443" s="63"/>
      <c r="I443" s="70"/>
      <c r="J443" s="55"/>
      <c r="K443" s="75"/>
      <c r="L443" s="75"/>
      <c r="M443" s="75"/>
      <c r="N443" s="75"/>
      <c r="O443" s="56"/>
      <c r="P443" s="57"/>
      <c r="Q443" s="63"/>
      <c r="R443" s="70"/>
      <c r="S443" s="58"/>
      <c r="T443" s="70"/>
      <c r="U443" s="70"/>
      <c r="V443" s="70"/>
      <c r="W443" s="70"/>
      <c r="X443" s="56"/>
      <c r="Y443" s="57"/>
      <c r="Z443" s="57"/>
      <c r="AA443" s="56"/>
      <c r="AB443" s="57"/>
    </row>
    <row r="444" spans="1:28" ht="16" thickBot="1" x14ac:dyDescent="0.4">
      <c r="A444" s="74" t="str">
        <f>IF(ISBLANK(Registration_Tbl3[[#This Row],[Facility_Unit_Name]]),"",'EPE Information'!$C$9)</f>
        <v/>
      </c>
      <c r="B444" s="51"/>
      <c r="C444" s="63"/>
      <c r="D444" s="70"/>
      <c r="E444" s="68"/>
      <c r="F444" s="63"/>
      <c r="G444" s="63"/>
      <c r="H444" s="63"/>
      <c r="I444" s="70"/>
      <c r="J444" s="55"/>
      <c r="K444" s="75"/>
      <c r="L444" s="75"/>
      <c r="M444" s="75"/>
      <c r="N444" s="75"/>
      <c r="O444" s="56"/>
      <c r="P444" s="57"/>
      <c r="Q444" s="63"/>
      <c r="R444" s="70"/>
      <c r="S444" s="58"/>
      <c r="T444" s="70"/>
      <c r="U444" s="70"/>
      <c r="V444" s="70"/>
      <c r="W444" s="70"/>
      <c r="X444" s="56"/>
      <c r="Y444" s="57"/>
      <c r="Z444" s="57"/>
      <c r="AA444" s="56"/>
      <c r="AB444" s="57"/>
    </row>
    <row r="445" spans="1:28" ht="16" thickBot="1" x14ac:dyDescent="0.4">
      <c r="A445" s="74" t="str">
        <f>IF(ISBLANK(Registration_Tbl3[[#This Row],[Facility_Unit_Name]]),"",'EPE Information'!$C$9)</f>
        <v/>
      </c>
      <c r="B445" s="51"/>
      <c r="C445" s="63"/>
      <c r="D445" s="70"/>
      <c r="E445" s="68"/>
      <c r="F445" s="63"/>
      <c r="G445" s="63"/>
      <c r="H445" s="63"/>
      <c r="I445" s="70"/>
      <c r="J445" s="55"/>
      <c r="K445" s="75"/>
      <c r="L445" s="75"/>
      <c r="M445" s="75"/>
      <c r="N445" s="75"/>
      <c r="O445" s="56"/>
      <c r="P445" s="57"/>
      <c r="Q445" s="63"/>
      <c r="R445" s="70"/>
      <c r="S445" s="58"/>
      <c r="T445" s="70"/>
      <c r="U445" s="70"/>
      <c r="V445" s="70"/>
      <c r="W445" s="70"/>
      <c r="X445" s="56"/>
      <c r="Y445" s="57"/>
      <c r="Z445" s="57"/>
      <c r="AA445" s="56"/>
      <c r="AB445" s="57"/>
    </row>
    <row r="446" spans="1:28" ht="16" thickBot="1" x14ac:dyDescent="0.4">
      <c r="A446" s="74" t="str">
        <f>IF(ISBLANK(Registration_Tbl3[[#This Row],[Facility_Unit_Name]]),"",'EPE Information'!$C$9)</f>
        <v/>
      </c>
      <c r="B446" s="51"/>
      <c r="C446" s="63"/>
      <c r="D446" s="70"/>
      <c r="E446" s="68"/>
      <c r="F446" s="63"/>
      <c r="G446" s="63"/>
      <c r="H446" s="63"/>
      <c r="I446" s="70"/>
      <c r="J446" s="55"/>
      <c r="K446" s="75"/>
      <c r="L446" s="75"/>
      <c r="M446" s="75"/>
      <c r="N446" s="75"/>
      <c r="O446" s="56"/>
      <c r="P446" s="57"/>
      <c r="Q446" s="63"/>
      <c r="R446" s="70"/>
      <c r="S446" s="58"/>
      <c r="T446" s="70"/>
      <c r="U446" s="70"/>
      <c r="V446" s="70"/>
      <c r="W446" s="70"/>
      <c r="X446" s="56"/>
      <c r="Y446" s="57"/>
      <c r="Z446" s="57"/>
      <c r="AA446" s="56"/>
      <c r="AB446" s="57"/>
    </row>
    <row r="447" spans="1:28" ht="16" thickBot="1" x14ac:dyDescent="0.4">
      <c r="A447" s="74" t="str">
        <f>IF(ISBLANK(Registration_Tbl3[[#This Row],[Facility_Unit_Name]]),"",'EPE Information'!$C$9)</f>
        <v/>
      </c>
      <c r="B447" s="51"/>
      <c r="C447" s="63"/>
      <c r="D447" s="70"/>
      <c r="E447" s="68"/>
      <c r="F447" s="63"/>
      <c r="G447" s="63"/>
      <c r="H447" s="63"/>
      <c r="I447" s="70"/>
      <c r="J447" s="55"/>
      <c r="K447" s="75"/>
      <c r="L447" s="75"/>
      <c r="M447" s="75"/>
      <c r="N447" s="75"/>
      <c r="O447" s="56"/>
      <c r="P447" s="57"/>
      <c r="Q447" s="63"/>
      <c r="R447" s="70"/>
      <c r="S447" s="58"/>
      <c r="T447" s="70"/>
      <c r="U447" s="70"/>
      <c r="V447" s="70"/>
      <c r="W447" s="70"/>
      <c r="X447" s="56"/>
      <c r="Y447" s="57"/>
      <c r="Z447" s="57"/>
      <c r="AA447" s="56"/>
      <c r="AB447" s="57"/>
    </row>
    <row r="448" spans="1:28" ht="16" thickBot="1" x14ac:dyDescent="0.4">
      <c r="A448" s="74" t="str">
        <f>IF(ISBLANK(Registration_Tbl3[[#This Row],[Facility_Unit_Name]]),"",'EPE Information'!$C$9)</f>
        <v/>
      </c>
      <c r="B448" s="51"/>
      <c r="C448" s="63"/>
      <c r="D448" s="70"/>
      <c r="E448" s="68"/>
      <c r="F448" s="63"/>
      <c r="G448" s="63"/>
      <c r="H448" s="63"/>
      <c r="I448" s="70"/>
      <c r="J448" s="55"/>
      <c r="K448" s="75"/>
      <c r="L448" s="75"/>
      <c r="M448" s="75"/>
      <c r="N448" s="75"/>
      <c r="O448" s="56"/>
      <c r="P448" s="57"/>
      <c r="Q448" s="63"/>
      <c r="R448" s="70"/>
      <c r="S448" s="58"/>
      <c r="T448" s="70"/>
      <c r="U448" s="70"/>
      <c r="V448" s="70"/>
      <c r="W448" s="70"/>
      <c r="X448" s="56"/>
      <c r="Y448" s="57"/>
      <c r="Z448" s="57"/>
      <c r="AA448" s="56"/>
      <c r="AB448" s="57"/>
    </row>
    <row r="449" spans="1:28" ht="16" thickBot="1" x14ac:dyDescent="0.4">
      <c r="A449" s="74" t="str">
        <f>IF(ISBLANK(Registration_Tbl3[[#This Row],[Facility_Unit_Name]]),"",'EPE Information'!$C$9)</f>
        <v/>
      </c>
      <c r="B449" s="51"/>
      <c r="C449" s="63"/>
      <c r="D449" s="70"/>
      <c r="E449" s="68"/>
      <c r="F449" s="63"/>
      <c r="G449" s="63"/>
      <c r="H449" s="63"/>
      <c r="I449" s="70"/>
      <c r="J449" s="55"/>
      <c r="K449" s="75"/>
      <c r="L449" s="75"/>
      <c r="M449" s="75"/>
      <c r="N449" s="75"/>
      <c r="O449" s="56"/>
      <c r="P449" s="57"/>
      <c r="Q449" s="63"/>
      <c r="R449" s="70"/>
      <c r="S449" s="58"/>
      <c r="T449" s="70"/>
      <c r="U449" s="70"/>
      <c r="V449" s="70"/>
      <c r="W449" s="70"/>
      <c r="X449" s="56"/>
      <c r="Y449" s="57"/>
      <c r="Z449" s="57"/>
      <c r="AA449" s="56"/>
      <c r="AB449" s="57"/>
    </row>
    <row r="450" spans="1:28" ht="16" thickBot="1" x14ac:dyDescent="0.4">
      <c r="A450" s="74" t="str">
        <f>IF(ISBLANK(Registration_Tbl3[[#This Row],[Facility_Unit_Name]]),"",'EPE Information'!$C$9)</f>
        <v/>
      </c>
      <c r="B450" s="51"/>
      <c r="C450" s="63"/>
      <c r="D450" s="70"/>
      <c r="E450" s="68"/>
      <c r="F450" s="63"/>
      <c r="G450" s="63"/>
      <c r="H450" s="63"/>
      <c r="I450" s="70"/>
      <c r="J450" s="55"/>
      <c r="K450" s="75"/>
      <c r="L450" s="75"/>
      <c r="M450" s="75"/>
      <c r="N450" s="75"/>
      <c r="O450" s="56"/>
      <c r="P450" s="57"/>
      <c r="Q450" s="63"/>
      <c r="R450" s="70"/>
      <c r="S450" s="58"/>
      <c r="T450" s="70"/>
      <c r="U450" s="70"/>
      <c r="V450" s="70"/>
      <c r="W450" s="70"/>
      <c r="X450" s="56"/>
      <c r="Y450" s="57"/>
      <c r="Z450" s="57"/>
      <c r="AA450" s="56"/>
      <c r="AB450" s="57"/>
    </row>
    <row r="451" spans="1:28" ht="16" thickBot="1" x14ac:dyDescent="0.4">
      <c r="A451" s="74" t="str">
        <f>IF(ISBLANK(Registration_Tbl3[[#This Row],[Facility_Unit_Name]]),"",'EPE Information'!$C$9)</f>
        <v/>
      </c>
      <c r="B451" s="51"/>
      <c r="C451" s="63"/>
      <c r="D451" s="70"/>
      <c r="E451" s="68"/>
      <c r="F451" s="63"/>
      <c r="G451" s="63"/>
      <c r="H451" s="63"/>
      <c r="I451" s="70"/>
      <c r="J451" s="55"/>
      <c r="K451" s="75"/>
      <c r="L451" s="75"/>
      <c r="M451" s="75"/>
      <c r="N451" s="75"/>
      <c r="O451" s="56"/>
      <c r="P451" s="57"/>
      <c r="Q451" s="63"/>
      <c r="R451" s="70"/>
      <c r="S451" s="58"/>
      <c r="T451" s="70"/>
      <c r="U451" s="70"/>
      <c r="V451" s="70"/>
      <c r="W451" s="70"/>
      <c r="X451" s="56"/>
      <c r="Y451" s="57"/>
      <c r="Z451" s="57"/>
      <c r="AA451" s="56"/>
      <c r="AB451" s="57"/>
    </row>
    <row r="452" spans="1:28" ht="16" thickBot="1" x14ac:dyDescent="0.4">
      <c r="A452" s="74" t="str">
        <f>IF(ISBLANK(Registration_Tbl3[[#This Row],[Facility_Unit_Name]]),"",'EPE Information'!$C$9)</f>
        <v/>
      </c>
      <c r="B452" s="51"/>
      <c r="C452" s="63"/>
      <c r="D452" s="70"/>
      <c r="E452" s="68"/>
      <c r="F452" s="63"/>
      <c r="G452" s="63"/>
      <c r="H452" s="63"/>
      <c r="I452" s="70"/>
      <c r="J452" s="55"/>
      <c r="K452" s="75"/>
      <c r="L452" s="75"/>
      <c r="M452" s="75"/>
      <c r="N452" s="75"/>
      <c r="O452" s="56"/>
      <c r="P452" s="57"/>
      <c r="Q452" s="63"/>
      <c r="R452" s="70"/>
      <c r="S452" s="58"/>
      <c r="T452" s="70"/>
      <c r="U452" s="70"/>
      <c r="V452" s="70"/>
      <c r="W452" s="70"/>
      <c r="X452" s="56"/>
      <c r="Y452" s="57"/>
      <c r="Z452" s="57"/>
      <c r="AA452" s="56"/>
      <c r="AB452" s="57"/>
    </row>
    <row r="453" spans="1:28" ht="16" thickBot="1" x14ac:dyDescent="0.4">
      <c r="A453" s="74" t="str">
        <f>IF(ISBLANK(Registration_Tbl3[[#This Row],[Facility_Unit_Name]]),"",'EPE Information'!$C$9)</f>
        <v/>
      </c>
      <c r="B453" s="51"/>
      <c r="C453" s="63"/>
      <c r="D453" s="70"/>
      <c r="E453" s="68"/>
      <c r="F453" s="63"/>
      <c r="G453" s="63"/>
      <c r="H453" s="63"/>
      <c r="I453" s="70"/>
      <c r="J453" s="55"/>
      <c r="K453" s="75"/>
      <c r="L453" s="75"/>
      <c r="M453" s="75"/>
      <c r="N453" s="75"/>
      <c r="O453" s="56"/>
      <c r="P453" s="57"/>
      <c r="Q453" s="63"/>
      <c r="R453" s="70"/>
      <c r="S453" s="58"/>
      <c r="T453" s="70"/>
      <c r="U453" s="70"/>
      <c r="V453" s="70"/>
      <c r="W453" s="70"/>
      <c r="X453" s="56"/>
      <c r="Y453" s="57"/>
      <c r="Z453" s="57"/>
      <c r="AA453" s="56"/>
      <c r="AB453" s="57"/>
    </row>
    <row r="454" spans="1:28" ht="16" thickBot="1" x14ac:dyDescent="0.4">
      <c r="A454" s="74" t="str">
        <f>IF(ISBLANK(Registration_Tbl3[[#This Row],[Facility_Unit_Name]]),"",'EPE Information'!$C$9)</f>
        <v/>
      </c>
      <c r="B454" s="51"/>
      <c r="C454" s="63"/>
      <c r="D454" s="70"/>
      <c r="E454" s="68"/>
      <c r="F454" s="63"/>
      <c r="G454" s="63"/>
      <c r="H454" s="63"/>
      <c r="I454" s="70"/>
      <c r="J454" s="55"/>
      <c r="K454" s="75"/>
      <c r="L454" s="75"/>
      <c r="M454" s="75"/>
      <c r="N454" s="75"/>
      <c r="O454" s="56"/>
      <c r="P454" s="57"/>
      <c r="Q454" s="63"/>
      <c r="R454" s="70"/>
      <c r="S454" s="58"/>
      <c r="T454" s="70"/>
      <c r="U454" s="70"/>
      <c r="V454" s="70"/>
      <c r="W454" s="70"/>
      <c r="X454" s="56"/>
      <c r="Y454" s="57"/>
      <c r="Z454" s="57"/>
      <c r="AA454" s="56"/>
      <c r="AB454" s="57"/>
    </row>
    <row r="455" spans="1:28" ht="16" thickBot="1" x14ac:dyDescent="0.4">
      <c r="A455" s="74" t="str">
        <f>IF(ISBLANK(Registration_Tbl3[[#This Row],[Facility_Unit_Name]]),"",'EPE Information'!$C$9)</f>
        <v/>
      </c>
      <c r="B455" s="51"/>
      <c r="C455" s="63"/>
      <c r="D455" s="70"/>
      <c r="E455" s="68"/>
      <c r="F455" s="63"/>
      <c r="G455" s="63"/>
      <c r="H455" s="63"/>
      <c r="I455" s="70"/>
      <c r="J455" s="55"/>
      <c r="K455" s="75"/>
      <c r="L455" s="75"/>
      <c r="M455" s="75"/>
      <c r="N455" s="75"/>
      <c r="O455" s="56"/>
      <c r="P455" s="57"/>
      <c r="Q455" s="63"/>
      <c r="R455" s="70"/>
      <c r="S455" s="58"/>
      <c r="T455" s="70"/>
      <c r="U455" s="70"/>
      <c r="V455" s="70"/>
      <c r="W455" s="70"/>
      <c r="X455" s="56"/>
      <c r="Y455" s="57"/>
      <c r="Z455" s="57"/>
      <c r="AA455" s="56"/>
      <c r="AB455" s="57"/>
    </row>
    <row r="456" spans="1:28" ht="16" thickBot="1" x14ac:dyDescent="0.4">
      <c r="A456" s="74" t="str">
        <f>IF(ISBLANK(Registration_Tbl3[[#This Row],[Facility_Unit_Name]]),"",'EPE Information'!$C$9)</f>
        <v/>
      </c>
      <c r="B456" s="51"/>
      <c r="C456" s="63"/>
      <c r="D456" s="70"/>
      <c r="E456" s="68"/>
      <c r="F456" s="63"/>
      <c r="G456" s="63"/>
      <c r="H456" s="63"/>
      <c r="I456" s="70"/>
      <c r="J456" s="55"/>
      <c r="K456" s="75"/>
      <c r="L456" s="75"/>
      <c r="M456" s="75"/>
      <c r="N456" s="75"/>
      <c r="O456" s="56"/>
      <c r="P456" s="57"/>
      <c r="Q456" s="63"/>
      <c r="R456" s="70"/>
      <c r="S456" s="58"/>
      <c r="T456" s="70"/>
      <c r="U456" s="70"/>
      <c r="V456" s="70"/>
      <c r="W456" s="70"/>
      <c r="X456" s="56"/>
      <c r="Y456" s="57"/>
      <c r="Z456" s="57"/>
      <c r="AA456" s="56"/>
      <c r="AB456" s="57"/>
    </row>
    <row r="457" spans="1:28" ht="16" thickBot="1" x14ac:dyDescent="0.4">
      <c r="A457" s="74" t="str">
        <f>IF(ISBLANK(Registration_Tbl3[[#This Row],[Facility_Unit_Name]]),"",'EPE Information'!$C$9)</f>
        <v/>
      </c>
      <c r="B457" s="51"/>
      <c r="C457" s="63"/>
      <c r="D457" s="70"/>
      <c r="E457" s="68"/>
      <c r="F457" s="63"/>
      <c r="G457" s="63"/>
      <c r="H457" s="63"/>
      <c r="I457" s="70"/>
      <c r="J457" s="55"/>
      <c r="K457" s="75"/>
      <c r="L457" s="75"/>
      <c r="M457" s="75"/>
      <c r="N457" s="75"/>
      <c r="O457" s="56"/>
      <c r="P457" s="57"/>
      <c r="Q457" s="63"/>
      <c r="R457" s="70"/>
      <c r="S457" s="58"/>
      <c r="T457" s="70"/>
      <c r="U457" s="70"/>
      <c r="V457" s="70"/>
      <c r="W457" s="70"/>
      <c r="X457" s="56"/>
      <c r="Y457" s="57"/>
      <c r="Z457" s="57"/>
      <c r="AA457" s="56"/>
      <c r="AB457" s="57"/>
    </row>
    <row r="458" spans="1:28" ht="16" thickBot="1" x14ac:dyDescent="0.4">
      <c r="A458" s="74" t="str">
        <f>IF(ISBLANK(Registration_Tbl3[[#This Row],[Facility_Unit_Name]]),"",'EPE Information'!$C$9)</f>
        <v/>
      </c>
      <c r="B458" s="51"/>
      <c r="C458" s="63"/>
      <c r="D458" s="70"/>
      <c r="E458" s="68"/>
      <c r="F458" s="63"/>
      <c r="G458" s="63"/>
      <c r="H458" s="63"/>
      <c r="I458" s="70"/>
      <c r="J458" s="55"/>
      <c r="K458" s="75"/>
      <c r="L458" s="75"/>
      <c r="M458" s="75"/>
      <c r="N458" s="75"/>
      <c r="O458" s="56"/>
      <c r="P458" s="57"/>
      <c r="Q458" s="63"/>
      <c r="R458" s="70"/>
      <c r="S458" s="58"/>
      <c r="T458" s="70"/>
      <c r="U458" s="70"/>
      <c r="V458" s="70"/>
      <c r="W458" s="70"/>
      <c r="X458" s="56"/>
      <c r="Y458" s="57"/>
      <c r="Z458" s="57"/>
      <c r="AA458" s="56"/>
      <c r="AB458" s="57"/>
    </row>
    <row r="459" spans="1:28" ht="16" thickBot="1" x14ac:dyDescent="0.4">
      <c r="A459" s="74" t="str">
        <f>IF(ISBLANK(Registration_Tbl3[[#This Row],[Facility_Unit_Name]]),"",'EPE Information'!$C$9)</f>
        <v/>
      </c>
      <c r="B459" s="51"/>
      <c r="C459" s="63"/>
      <c r="D459" s="70"/>
      <c r="E459" s="68"/>
      <c r="F459" s="63"/>
      <c r="G459" s="63"/>
      <c r="H459" s="63"/>
      <c r="I459" s="70"/>
      <c r="J459" s="55"/>
      <c r="K459" s="75"/>
      <c r="L459" s="75"/>
      <c r="M459" s="75"/>
      <c r="N459" s="75"/>
      <c r="O459" s="56"/>
      <c r="P459" s="57"/>
      <c r="Q459" s="63"/>
      <c r="R459" s="70"/>
      <c r="S459" s="58"/>
      <c r="T459" s="70"/>
      <c r="U459" s="70"/>
      <c r="V459" s="70"/>
      <c r="W459" s="70"/>
      <c r="X459" s="56"/>
      <c r="Y459" s="57"/>
      <c r="Z459" s="57"/>
      <c r="AA459" s="56"/>
      <c r="AB459" s="57"/>
    </row>
    <row r="460" spans="1:28" ht="16" thickBot="1" x14ac:dyDescent="0.4">
      <c r="A460" s="74" t="str">
        <f>IF(ISBLANK(Registration_Tbl3[[#This Row],[Facility_Unit_Name]]),"",'EPE Information'!$C$9)</f>
        <v/>
      </c>
      <c r="B460" s="51"/>
      <c r="C460" s="63"/>
      <c r="D460" s="70"/>
      <c r="E460" s="68"/>
      <c r="F460" s="63"/>
      <c r="G460" s="63"/>
      <c r="H460" s="63"/>
      <c r="I460" s="70"/>
      <c r="J460" s="55"/>
      <c r="K460" s="75"/>
      <c r="L460" s="75"/>
      <c r="M460" s="75"/>
      <c r="N460" s="75"/>
      <c r="O460" s="56"/>
      <c r="P460" s="57"/>
      <c r="Q460" s="63"/>
      <c r="R460" s="70"/>
      <c r="S460" s="58"/>
      <c r="T460" s="70"/>
      <c r="U460" s="70"/>
      <c r="V460" s="70"/>
      <c r="W460" s="70"/>
      <c r="X460" s="56"/>
      <c r="Y460" s="57"/>
      <c r="Z460" s="57"/>
      <c r="AA460" s="56"/>
      <c r="AB460" s="57"/>
    </row>
    <row r="461" spans="1:28" ht="16" thickBot="1" x14ac:dyDescent="0.4">
      <c r="A461" s="74" t="str">
        <f>IF(ISBLANK(Registration_Tbl3[[#This Row],[Facility_Unit_Name]]),"",'EPE Information'!$C$9)</f>
        <v/>
      </c>
      <c r="B461" s="51"/>
      <c r="C461" s="63"/>
      <c r="D461" s="70"/>
      <c r="E461" s="68"/>
      <c r="F461" s="63"/>
      <c r="G461" s="63"/>
      <c r="H461" s="63"/>
      <c r="I461" s="70"/>
      <c r="J461" s="55"/>
      <c r="K461" s="75"/>
      <c r="L461" s="75"/>
      <c r="M461" s="75"/>
      <c r="N461" s="75"/>
      <c r="O461" s="56"/>
      <c r="P461" s="57"/>
      <c r="Q461" s="63"/>
      <c r="R461" s="70"/>
      <c r="S461" s="58"/>
      <c r="T461" s="70"/>
      <c r="U461" s="70"/>
      <c r="V461" s="70"/>
      <c r="W461" s="70"/>
      <c r="X461" s="56"/>
      <c r="Y461" s="57"/>
      <c r="Z461" s="57"/>
      <c r="AA461" s="56"/>
      <c r="AB461" s="57"/>
    </row>
    <row r="462" spans="1:28" ht="16" thickBot="1" x14ac:dyDescent="0.4">
      <c r="A462" s="74" t="str">
        <f>IF(ISBLANK(Registration_Tbl3[[#This Row],[Facility_Unit_Name]]),"",'EPE Information'!$C$9)</f>
        <v/>
      </c>
      <c r="B462" s="51"/>
      <c r="C462" s="63"/>
      <c r="D462" s="70"/>
      <c r="E462" s="68"/>
      <c r="F462" s="63"/>
      <c r="G462" s="63"/>
      <c r="H462" s="63"/>
      <c r="I462" s="70"/>
      <c r="J462" s="55"/>
      <c r="K462" s="75"/>
      <c r="L462" s="75"/>
      <c r="M462" s="75"/>
      <c r="N462" s="75"/>
      <c r="O462" s="56"/>
      <c r="P462" s="57"/>
      <c r="Q462" s="63"/>
      <c r="R462" s="70"/>
      <c r="S462" s="58"/>
      <c r="T462" s="70"/>
      <c r="U462" s="70"/>
      <c r="V462" s="70"/>
      <c r="W462" s="70"/>
      <c r="X462" s="56"/>
      <c r="Y462" s="57"/>
      <c r="Z462" s="57"/>
      <c r="AA462" s="56"/>
      <c r="AB462" s="57"/>
    </row>
    <row r="463" spans="1:28" ht="16" thickBot="1" x14ac:dyDescent="0.4">
      <c r="A463" s="74" t="str">
        <f>IF(ISBLANK(Registration_Tbl3[[#This Row],[Facility_Unit_Name]]),"",'EPE Information'!$C$9)</f>
        <v/>
      </c>
      <c r="B463" s="51"/>
      <c r="C463" s="63"/>
      <c r="D463" s="70"/>
      <c r="E463" s="68"/>
      <c r="F463" s="63"/>
      <c r="G463" s="63"/>
      <c r="H463" s="63"/>
      <c r="I463" s="70"/>
      <c r="J463" s="55"/>
      <c r="K463" s="75"/>
      <c r="L463" s="75"/>
      <c r="M463" s="75"/>
      <c r="N463" s="75"/>
      <c r="O463" s="56"/>
      <c r="P463" s="57"/>
      <c r="Q463" s="63"/>
      <c r="R463" s="70"/>
      <c r="S463" s="58"/>
      <c r="T463" s="70"/>
      <c r="U463" s="70"/>
      <c r="V463" s="70"/>
      <c r="W463" s="70"/>
      <c r="X463" s="56"/>
      <c r="Y463" s="57"/>
      <c r="Z463" s="57"/>
      <c r="AA463" s="56"/>
      <c r="AB463" s="57"/>
    </row>
    <row r="464" spans="1:28" ht="16" thickBot="1" x14ac:dyDescent="0.4">
      <c r="A464" s="74" t="str">
        <f>IF(ISBLANK(Registration_Tbl3[[#This Row],[Facility_Unit_Name]]),"",'EPE Information'!$C$9)</f>
        <v/>
      </c>
      <c r="B464" s="51"/>
      <c r="C464" s="63"/>
      <c r="D464" s="70"/>
      <c r="E464" s="68"/>
      <c r="F464" s="63"/>
      <c r="G464" s="63"/>
      <c r="H464" s="63"/>
      <c r="I464" s="70"/>
      <c r="J464" s="55"/>
      <c r="K464" s="75"/>
      <c r="L464" s="75"/>
      <c r="M464" s="75"/>
      <c r="N464" s="75"/>
      <c r="O464" s="56"/>
      <c r="P464" s="57"/>
      <c r="Q464" s="63"/>
      <c r="R464" s="70"/>
      <c r="S464" s="58"/>
      <c r="T464" s="70"/>
      <c r="U464" s="70"/>
      <c r="V464" s="70"/>
      <c r="W464" s="70"/>
      <c r="X464" s="56"/>
      <c r="Y464" s="57"/>
      <c r="Z464" s="57"/>
      <c r="AA464" s="56"/>
      <c r="AB464" s="57"/>
    </row>
    <row r="465" spans="1:28" ht="16" thickBot="1" x14ac:dyDescent="0.4">
      <c r="A465" s="74" t="str">
        <f>IF(ISBLANK(Registration_Tbl3[[#This Row],[Facility_Unit_Name]]),"",'EPE Information'!$C$9)</f>
        <v/>
      </c>
      <c r="B465" s="51"/>
      <c r="C465" s="63"/>
      <c r="D465" s="70"/>
      <c r="E465" s="68"/>
      <c r="F465" s="63"/>
      <c r="G465" s="63"/>
      <c r="H465" s="63"/>
      <c r="I465" s="70"/>
      <c r="J465" s="55"/>
      <c r="K465" s="75"/>
      <c r="L465" s="75"/>
      <c r="M465" s="75"/>
      <c r="N465" s="75"/>
      <c r="O465" s="56"/>
      <c r="P465" s="57"/>
      <c r="Q465" s="63"/>
      <c r="R465" s="70"/>
      <c r="S465" s="58"/>
      <c r="T465" s="70"/>
      <c r="U465" s="70"/>
      <c r="V465" s="70"/>
      <c r="W465" s="70"/>
      <c r="X465" s="56"/>
      <c r="Y465" s="57"/>
      <c r="Z465" s="57"/>
      <c r="AA465" s="56"/>
      <c r="AB465" s="57"/>
    </row>
    <row r="466" spans="1:28" ht="16" thickBot="1" x14ac:dyDescent="0.4">
      <c r="A466" s="74" t="str">
        <f>IF(ISBLANK(Registration_Tbl3[[#This Row],[Facility_Unit_Name]]),"",'EPE Information'!$C$9)</f>
        <v/>
      </c>
      <c r="B466" s="51"/>
      <c r="C466" s="63"/>
      <c r="D466" s="70"/>
      <c r="E466" s="68"/>
      <c r="F466" s="63"/>
      <c r="G466" s="63"/>
      <c r="H466" s="63"/>
      <c r="I466" s="70"/>
      <c r="J466" s="55"/>
      <c r="K466" s="75"/>
      <c r="L466" s="75"/>
      <c r="M466" s="75"/>
      <c r="N466" s="75"/>
      <c r="O466" s="56"/>
      <c r="P466" s="57"/>
      <c r="Q466" s="63"/>
      <c r="R466" s="70"/>
      <c r="S466" s="58"/>
      <c r="T466" s="70"/>
      <c r="U466" s="70"/>
      <c r="V466" s="70"/>
      <c r="W466" s="70"/>
      <c r="X466" s="56"/>
      <c r="Y466" s="57"/>
      <c r="Z466" s="57"/>
      <c r="AA466" s="56"/>
      <c r="AB466" s="57"/>
    </row>
    <row r="467" spans="1:28" ht="16" thickBot="1" x14ac:dyDescent="0.4">
      <c r="A467" s="74" t="str">
        <f>IF(ISBLANK(Registration_Tbl3[[#This Row],[Facility_Unit_Name]]),"",'EPE Information'!$C$9)</f>
        <v/>
      </c>
      <c r="B467" s="51"/>
      <c r="C467" s="63"/>
      <c r="D467" s="70"/>
      <c r="E467" s="68"/>
      <c r="F467" s="63"/>
      <c r="G467" s="63"/>
      <c r="H467" s="63"/>
      <c r="I467" s="70"/>
      <c r="J467" s="55"/>
      <c r="K467" s="75"/>
      <c r="L467" s="75"/>
      <c r="M467" s="75"/>
      <c r="N467" s="75"/>
      <c r="O467" s="56"/>
      <c r="P467" s="57"/>
      <c r="Q467" s="63"/>
      <c r="R467" s="70"/>
      <c r="S467" s="58"/>
      <c r="T467" s="70"/>
      <c r="U467" s="70"/>
      <c r="V467" s="70"/>
      <c r="W467" s="70"/>
      <c r="X467" s="56"/>
      <c r="Y467" s="57"/>
      <c r="Z467" s="57"/>
      <c r="AA467" s="56"/>
      <c r="AB467" s="57"/>
    </row>
    <row r="468" spans="1:28" ht="16" thickBot="1" x14ac:dyDescent="0.4">
      <c r="A468" s="74" t="str">
        <f>IF(ISBLANK(Registration_Tbl3[[#This Row],[Facility_Unit_Name]]),"",'EPE Information'!$C$9)</f>
        <v/>
      </c>
      <c r="B468" s="51"/>
      <c r="C468" s="63"/>
      <c r="D468" s="70"/>
      <c r="E468" s="68"/>
      <c r="F468" s="63"/>
      <c r="G468" s="63"/>
      <c r="H468" s="63"/>
      <c r="I468" s="70"/>
      <c r="J468" s="55"/>
      <c r="K468" s="75"/>
      <c r="L468" s="75"/>
      <c r="M468" s="75"/>
      <c r="N468" s="75"/>
      <c r="O468" s="56"/>
      <c r="P468" s="57"/>
      <c r="Q468" s="63"/>
      <c r="R468" s="70"/>
      <c r="S468" s="58"/>
      <c r="T468" s="70"/>
      <c r="U468" s="70"/>
      <c r="V468" s="70"/>
      <c r="W468" s="70"/>
      <c r="X468" s="56"/>
      <c r="Y468" s="57"/>
      <c r="Z468" s="57"/>
      <c r="AA468" s="56"/>
      <c r="AB468" s="57"/>
    </row>
    <row r="469" spans="1:28" ht="16" thickBot="1" x14ac:dyDescent="0.4">
      <c r="A469" s="74" t="str">
        <f>IF(ISBLANK(Registration_Tbl3[[#This Row],[Facility_Unit_Name]]),"",'EPE Information'!$C$9)</f>
        <v/>
      </c>
      <c r="B469" s="51"/>
      <c r="C469" s="63"/>
      <c r="D469" s="70"/>
      <c r="E469" s="68"/>
      <c r="F469" s="63"/>
      <c r="G469" s="63"/>
      <c r="H469" s="63"/>
      <c r="I469" s="70"/>
      <c r="J469" s="55"/>
      <c r="K469" s="75"/>
      <c r="L469" s="75"/>
      <c r="M469" s="75"/>
      <c r="N469" s="75"/>
      <c r="O469" s="56"/>
      <c r="P469" s="57"/>
      <c r="Q469" s="63"/>
      <c r="R469" s="70"/>
      <c r="S469" s="58"/>
      <c r="T469" s="70"/>
      <c r="U469" s="70"/>
      <c r="V469" s="70"/>
      <c r="W469" s="70"/>
      <c r="X469" s="56"/>
      <c r="Y469" s="57"/>
      <c r="Z469" s="57"/>
      <c r="AA469" s="56"/>
      <c r="AB469" s="57"/>
    </row>
    <row r="470" spans="1:28" ht="16" thickBot="1" x14ac:dyDescent="0.4">
      <c r="A470" s="74" t="str">
        <f>IF(ISBLANK(Registration_Tbl3[[#This Row],[Facility_Unit_Name]]),"",'EPE Information'!$C$9)</f>
        <v/>
      </c>
      <c r="B470" s="51"/>
      <c r="C470" s="63"/>
      <c r="D470" s="70"/>
      <c r="E470" s="68"/>
      <c r="F470" s="63"/>
      <c r="G470" s="63"/>
      <c r="H470" s="63"/>
      <c r="I470" s="70"/>
      <c r="J470" s="55"/>
      <c r="K470" s="75"/>
      <c r="L470" s="75"/>
      <c r="M470" s="75"/>
      <c r="N470" s="75"/>
      <c r="O470" s="56"/>
      <c r="P470" s="57"/>
      <c r="Q470" s="63"/>
      <c r="R470" s="70"/>
      <c r="S470" s="58"/>
      <c r="T470" s="70"/>
      <c r="U470" s="70"/>
      <c r="V470" s="70"/>
      <c r="W470" s="70"/>
      <c r="X470" s="56"/>
      <c r="Y470" s="57"/>
      <c r="Z470" s="57"/>
      <c r="AA470" s="56"/>
      <c r="AB470" s="57"/>
    </row>
    <row r="471" spans="1:28" ht="16" thickBot="1" x14ac:dyDescent="0.4">
      <c r="A471" s="74" t="str">
        <f>IF(ISBLANK(Registration_Tbl3[[#This Row],[Facility_Unit_Name]]),"",'EPE Information'!$C$9)</f>
        <v/>
      </c>
      <c r="B471" s="51"/>
      <c r="C471" s="63"/>
      <c r="D471" s="70"/>
      <c r="E471" s="68"/>
      <c r="F471" s="63"/>
      <c r="G471" s="63"/>
      <c r="H471" s="63"/>
      <c r="I471" s="70"/>
      <c r="J471" s="55"/>
      <c r="K471" s="75"/>
      <c r="L471" s="75"/>
      <c r="M471" s="75"/>
      <c r="N471" s="75"/>
      <c r="O471" s="56"/>
      <c r="P471" s="57"/>
      <c r="Q471" s="63"/>
      <c r="R471" s="70"/>
      <c r="S471" s="58"/>
      <c r="T471" s="70"/>
      <c r="U471" s="70"/>
      <c r="V471" s="70"/>
      <c r="W471" s="70"/>
      <c r="X471" s="56"/>
      <c r="Y471" s="57"/>
      <c r="Z471" s="57"/>
      <c r="AA471" s="56"/>
      <c r="AB471" s="57"/>
    </row>
    <row r="472" spans="1:28" ht="16" thickBot="1" x14ac:dyDescent="0.4">
      <c r="A472" s="74" t="str">
        <f>IF(ISBLANK(Registration_Tbl3[[#This Row],[Facility_Unit_Name]]),"",'EPE Information'!$C$9)</f>
        <v/>
      </c>
      <c r="B472" s="51"/>
      <c r="C472" s="63"/>
      <c r="D472" s="70"/>
      <c r="E472" s="68"/>
      <c r="F472" s="63"/>
      <c r="G472" s="63"/>
      <c r="H472" s="63"/>
      <c r="I472" s="70"/>
      <c r="J472" s="55"/>
      <c r="K472" s="75"/>
      <c r="L472" s="75"/>
      <c r="M472" s="75"/>
      <c r="N472" s="75"/>
      <c r="O472" s="56"/>
      <c r="P472" s="57"/>
      <c r="Q472" s="63"/>
      <c r="R472" s="70"/>
      <c r="S472" s="58"/>
      <c r="T472" s="70"/>
      <c r="U472" s="70"/>
      <c r="V472" s="70"/>
      <c r="W472" s="70"/>
      <c r="X472" s="56"/>
      <c r="Y472" s="57"/>
      <c r="Z472" s="57"/>
      <c r="AA472" s="56"/>
      <c r="AB472" s="57"/>
    </row>
    <row r="473" spans="1:28" ht="16" thickBot="1" x14ac:dyDescent="0.4">
      <c r="A473" s="74" t="str">
        <f>IF(ISBLANK(Registration_Tbl3[[#This Row],[Facility_Unit_Name]]),"",'EPE Information'!$C$9)</f>
        <v/>
      </c>
      <c r="B473" s="51"/>
      <c r="C473" s="63"/>
      <c r="D473" s="70"/>
      <c r="E473" s="68"/>
      <c r="F473" s="63"/>
      <c r="G473" s="63"/>
      <c r="H473" s="63"/>
      <c r="I473" s="70"/>
      <c r="J473" s="55"/>
      <c r="K473" s="75"/>
      <c r="L473" s="75"/>
      <c r="M473" s="75"/>
      <c r="N473" s="75"/>
      <c r="O473" s="56"/>
      <c r="P473" s="57"/>
      <c r="Q473" s="63"/>
      <c r="R473" s="70"/>
      <c r="S473" s="58"/>
      <c r="T473" s="70"/>
      <c r="U473" s="70"/>
      <c r="V473" s="70"/>
      <c r="W473" s="70"/>
      <c r="X473" s="56"/>
      <c r="Y473" s="57"/>
      <c r="Z473" s="57"/>
      <c r="AA473" s="56"/>
      <c r="AB473" s="57"/>
    </row>
    <row r="474" spans="1:28" ht="16" thickBot="1" x14ac:dyDescent="0.4">
      <c r="A474" s="74" t="str">
        <f>IF(ISBLANK(Registration_Tbl3[[#This Row],[Facility_Unit_Name]]),"",'EPE Information'!$C$9)</f>
        <v/>
      </c>
      <c r="B474" s="51"/>
      <c r="C474" s="63"/>
      <c r="D474" s="70"/>
      <c r="E474" s="68"/>
      <c r="F474" s="63"/>
      <c r="G474" s="63"/>
      <c r="H474" s="63"/>
      <c r="I474" s="70"/>
      <c r="J474" s="55"/>
      <c r="K474" s="75"/>
      <c r="L474" s="75"/>
      <c r="M474" s="75"/>
      <c r="N474" s="75"/>
      <c r="O474" s="56"/>
      <c r="P474" s="57"/>
      <c r="Q474" s="63"/>
      <c r="R474" s="70"/>
      <c r="S474" s="58"/>
      <c r="T474" s="70"/>
      <c r="U474" s="70"/>
      <c r="V474" s="70"/>
      <c r="W474" s="70"/>
      <c r="X474" s="56"/>
      <c r="Y474" s="57"/>
      <c r="Z474" s="57"/>
      <c r="AA474" s="56"/>
      <c r="AB474" s="57"/>
    </row>
    <row r="475" spans="1:28" ht="16" thickBot="1" x14ac:dyDescent="0.4">
      <c r="A475" s="74" t="str">
        <f>IF(ISBLANK(Registration_Tbl3[[#This Row],[Facility_Unit_Name]]),"",'EPE Information'!$C$9)</f>
        <v/>
      </c>
      <c r="B475" s="51"/>
      <c r="C475" s="63"/>
      <c r="D475" s="70"/>
      <c r="E475" s="68"/>
      <c r="F475" s="63"/>
      <c r="G475" s="63"/>
      <c r="H475" s="63"/>
      <c r="I475" s="70"/>
      <c r="J475" s="55"/>
      <c r="K475" s="75"/>
      <c r="L475" s="75"/>
      <c r="M475" s="75"/>
      <c r="N475" s="75"/>
      <c r="O475" s="56"/>
      <c r="P475" s="57"/>
      <c r="Q475" s="63"/>
      <c r="R475" s="70"/>
      <c r="S475" s="58"/>
      <c r="T475" s="70"/>
      <c r="U475" s="70"/>
      <c r="V475" s="70"/>
      <c r="W475" s="70"/>
      <c r="X475" s="56"/>
      <c r="Y475" s="57"/>
      <c r="Z475" s="57"/>
      <c r="AA475" s="56"/>
      <c r="AB475" s="57"/>
    </row>
    <row r="476" spans="1:28" ht="16" thickBot="1" x14ac:dyDescent="0.4">
      <c r="A476" s="74" t="str">
        <f>IF(ISBLANK(Registration_Tbl3[[#This Row],[Facility_Unit_Name]]),"",'EPE Information'!$C$9)</f>
        <v/>
      </c>
      <c r="B476" s="51"/>
      <c r="C476" s="63"/>
      <c r="D476" s="70"/>
      <c r="E476" s="68"/>
      <c r="F476" s="63"/>
      <c r="G476" s="63"/>
      <c r="H476" s="63"/>
      <c r="I476" s="70"/>
      <c r="J476" s="55"/>
      <c r="K476" s="75"/>
      <c r="L476" s="75"/>
      <c r="M476" s="75"/>
      <c r="N476" s="75"/>
      <c r="O476" s="56"/>
      <c r="P476" s="57"/>
      <c r="Q476" s="63"/>
      <c r="R476" s="70"/>
      <c r="S476" s="58"/>
      <c r="T476" s="70"/>
      <c r="U476" s="70"/>
      <c r="V476" s="70"/>
      <c r="W476" s="70"/>
      <c r="X476" s="56"/>
      <c r="Y476" s="57"/>
      <c r="Z476" s="57"/>
      <c r="AA476" s="56"/>
      <c r="AB476" s="57"/>
    </row>
    <row r="477" spans="1:28" ht="16" thickBot="1" x14ac:dyDescent="0.4">
      <c r="A477" s="74" t="str">
        <f>IF(ISBLANK(Registration_Tbl3[[#This Row],[Facility_Unit_Name]]),"",'EPE Information'!$C$9)</f>
        <v/>
      </c>
      <c r="B477" s="51"/>
      <c r="C477" s="63"/>
      <c r="D477" s="70"/>
      <c r="E477" s="68"/>
      <c r="F477" s="63"/>
      <c r="G477" s="63"/>
      <c r="H477" s="63"/>
      <c r="I477" s="70"/>
      <c r="J477" s="55"/>
      <c r="K477" s="75"/>
      <c r="L477" s="75"/>
      <c r="M477" s="75"/>
      <c r="N477" s="75"/>
      <c r="O477" s="56"/>
      <c r="P477" s="57"/>
      <c r="Q477" s="63"/>
      <c r="R477" s="70"/>
      <c r="S477" s="58"/>
      <c r="T477" s="70"/>
      <c r="U477" s="70"/>
      <c r="V477" s="70"/>
      <c r="W477" s="70"/>
      <c r="X477" s="56"/>
      <c r="Y477" s="57"/>
      <c r="Z477" s="57"/>
      <c r="AA477" s="56"/>
      <c r="AB477" s="57"/>
    </row>
    <row r="478" spans="1:28" ht="16" thickBot="1" x14ac:dyDescent="0.4">
      <c r="A478" s="74" t="str">
        <f>IF(ISBLANK(Registration_Tbl3[[#This Row],[Facility_Unit_Name]]),"",'EPE Information'!$C$9)</f>
        <v/>
      </c>
      <c r="B478" s="51"/>
      <c r="C478" s="63"/>
      <c r="D478" s="70"/>
      <c r="E478" s="68"/>
      <c r="F478" s="63"/>
      <c r="G478" s="63"/>
      <c r="H478" s="63"/>
      <c r="I478" s="70"/>
      <c r="J478" s="55"/>
      <c r="K478" s="75"/>
      <c r="L478" s="75"/>
      <c r="M478" s="75"/>
      <c r="N478" s="75"/>
      <c r="O478" s="56"/>
      <c r="P478" s="57"/>
      <c r="Q478" s="63"/>
      <c r="R478" s="70"/>
      <c r="S478" s="58"/>
      <c r="T478" s="70"/>
      <c r="U478" s="70"/>
      <c r="V478" s="70"/>
      <c r="W478" s="70"/>
      <c r="X478" s="56"/>
      <c r="Y478" s="57"/>
      <c r="Z478" s="57"/>
      <c r="AA478" s="56"/>
      <c r="AB478" s="57"/>
    </row>
    <row r="479" spans="1:28" ht="16" thickBot="1" x14ac:dyDescent="0.4">
      <c r="A479" s="74" t="str">
        <f>IF(ISBLANK(Registration_Tbl3[[#This Row],[Facility_Unit_Name]]),"",'EPE Information'!$C$9)</f>
        <v/>
      </c>
      <c r="B479" s="51"/>
      <c r="C479" s="63"/>
      <c r="D479" s="70"/>
      <c r="E479" s="68"/>
      <c r="F479" s="63"/>
      <c r="G479" s="63"/>
      <c r="H479" s="63"/>
      <c r="I479" s="70"/>
      <c r="J479" s="55"/>
      <c r="K479" s="75"/>
      <c r="L479" s="75"/>
      <c r="M479" s="75"/>
      <c r="N479" s="75"/>
      <c r="O479" s="56"/>
      <c r="P479" s="57"/>
      <c r="Q479" s="63"/>
      <c r="R479" s="70"/>
      <c r="S479" s="58"/>
      <c r="T479" s="70"/>
      <c r="U479" s="70"/>
      <c r="V479" s="70"/>
      <c r="W479" s="70"/>
      <c r="X479" s="56"/>
      <c r="Y479" s="57"/>
      <c r="Z479" s="57"/>
      <c r="AA479" s="56"/>
      <c r="AB479" s="57"/>
    </row>
    <row r="480" spans="1:28" ht="16" thickBot="1" x14ac:dyDescent="0.4">
      <c r="A480" s="74" t="str">
        <f>IF(ISBLANK(Registration_Tbl3[[#This Row],[Facility_Unit_Name]]),"",'EPE Information'!$C$9)</f>
        <v/>
      </c>
      <c r="B480" s="51"/>
      <c r="C480" s="63"/>
      <c r="D480" s="70"/>
      <c r="E480" s="68"/>
      <c r="F480" s="63"/>
      <c r="G480" s="63"/>
      <c r="H480" s="63"/>
      <c r="I480" s="70"/>
      <c r="J480" s="55"/>
      <c r="K480" s="75"/>
      <c r="L480" s="75"/>
      <c r="M480" s="75"/>
      <c r="N480" s="75"/>
      <c r="O480" s="56"/>
      <c r="P480" s="57"/>
      <c r="Q480" s="63"/>
      <c r="R480" s="70"/>
      <c r="S480" s="58"/>
      <c r="T480" s="70"/>
      <c r="U480" s="70"/>
      <c r="V480" s="70"/>
      <c r="W480" s="70"/>
      <c r="X480" s="56"/>
      <c r="Y480" s="57"/>
      <c r="Z480" s="57"/>
      <c r="AA480" s="56"/>
      <c r="AB480" s="57"/>
    </row>
    <row r="481" spans="1:28" ht="16" thickBot="1" x14ac:dyDescent="0.4">
      <c r="A481" s="74" t="str">
        <f>IF(ISBLANK(Registration_Tbl3[[#This Row],[Facility_Unit_Name]]),"",'EPE Information'!$C$9)</f>
        <v/>
      </c>
      <c r="B481" s="51"/>
      <c r="C481" s="63"/>
      <c r="D481" s="70"/>
      <c r="E481" s="68"/>
      <c r="F481" s="63"/>
      <c r="G481" s="63"/>
      <c r="H481" s="63"/>
      <c r="I481" s="70"/>
      <c r="J481" s="55"/>
      <c r="K481" s="75"/>
      <c r="L481" s="75"/>
      <c r="M481" s="75"/>
      <c r="N481" s="75"/>
      <c r="O481" s="56"/>
      <c r="P481" s="57"/>
      <c r="Q481" s="63"/>
      <c r="R481" s="70"/>
      <c r="S481" s="58"/>
      <c r="T481" s="70"/>
      <c r="U481" s="70"/>
      <c r="V481" s="70"/>
      <c r="W481" s="70"/>
      <c r="X481" s="56"/>
      <c r="Y481" s="57"/>
      <c r="Z481" s="57"/>
      <c r="AA481" s="56"/>
      <c r="AB481" s="57"/>
    </row>
    <row r="482" spans="1:28" ht="16" thickBot="1" x14ac:dyDescent="0.4">
      <c r="A482" s="74" t="str">
        <f>IF(ISBLANK(Registration_Tbl3[[#This Row],[Facility_Unit_Name]]),"",'EPE Information'!$C$9)</f>
        <v/>
      </c>
      <c r="B482" s="51"/>
      <c r="C482" s="63"/>
      <c r="D482" s="70"/>
      <c r="E482" s="68"/>
      <c r="F482" s="63"/>
      <c r="G482" s="63"/>
      <c r="H482" s="63"/>
      <c r="I482" s="70"/>
      <c r="J482" s="55"/>
      <c r="K482" s="75"/>
      <c r="L482" s="75"/>
      <c r="M482" s="75"/>
      <c r="N482" s="75"/>
      <c r="O482" s="56"/>
      <c r="P482" s="57"/>
      <c r="Q482" s="63"/>
      <c r="R482" s="70"/>
      <c r="S482" s="58"/>
      <c r="T482" s="70"/>
      <c r="U482" s="70"/>
      <c r="V482" s="70"/>
      <c r="W482" s="70"/>
      <c r="X482" s="56"/>
      <c r="Y482" s="57"/>
      <c r="Z482" s="57"/>
      <c r="AA482" s="56"/>
      <c r="AB482" s="57"/>
    </row>
    <row r="483" spans="1:28" ht="16" thickBot="1" x14ac:dyDescent="0.4">
      <c r="A483" s="74" t="str">
        <f>IF(ISBLANK(Registration_Tbl3[[#This Row],[Facility_Unit_Name]]),"",'EPE Information'!$C$9)</f>
        <v/>
      </c>
      <c r="B483" s="51"/>
      <c r="C483" s="63"/>
      <c r="D483" s="70"/>
      <c r="E483" s="68"/>
      <c r="F483" s="63"/>
      <c r="G483" s="63"/>
      <c r="H483" s="63"/>
      <c r="I483" s="70"/>
      <c r="J483" s="55"/>
      <c r="K483" s="75"/>
      <c r="L483" s="75"/>
      <c r="M483" s="75"/>
      <c r="N483" s="75"/>
      <c r="O483" s="56"/>
      <c r="P483" s="57"/>
      <c r="Q483" s="63"/>
      <c r="R483" s="70"/>
      <c r="S483" s="58"/>
      <c r="T483" s="70"/>
      <c r="U483" s="70"/>
      <c r="V483" s="70"/>
      <c r="W483" s="70"/>
      <c r="X483" s="56"/>
      <c r="Y483" s="57"/>
      <c r="Z483" s="57"/>
      <c r="AA483" s="56"/>
      <c r="AB483" s="57"/>
    </row>
    <row r="484" spans="1:28" ht="16" thickBot="1" x14ac:dyDescent="0.4">
      <c r="A484" s="74" t="str">
        <f>IF(ISBLANK(Registration_Tbl3[[#This Row],[Facility_Unit_Name]]),"",'EPE Information'!$C$9)</f>
        <v/>
      </c>
      <c r="B484" s="51"/>
      <c r="C484" s="63"/>
      <c r="D484" s="70"/>
      <c r="E484" s="68"/>
      <c r="F484" s="63"/>
      <c r="G484" s="63"/>
      <c r="H484" s="63"/>
      <c r="I484" s="70"/>
      <c r="J484" s="55"/>
      <c r="K484" s="75"/>
      <c r="L484" s="75"/>
      <c r="M484" s="75"/>
      <c r="N484" s="75"/>
      <c r="O484" s="56"/>
      <c r="P484" s="57"/>
      <c r="Q484" s="63"/>
      <c r="R484" s="70"/>
      <c r="S484" s="58"/>
      <c r="T484" s="70"/>
      <c r="U484" s="70"/>
      <c r="V484" s="70"/>
      <c r="W484" s="70"/>
      <c r="X484" s="56"/>
      <c r="Y484" s="57"/>
      <c r="Z484" s="57"/>
      <c r="AA484" s="56"/>
      <c r="AB484" s="57"/>
    </row>
    <row r="485" spans="1:28" ht="16" thickBot="1" x14ac:dyDescent="0.4">
      <c r="A485" s="74" t="str">
        <f>IF(ISBLANK(Registration_Tbl3[[#This Row],[Facility_Unit_Name]]),"",'EPE Information'!$C$9)</f>
        <v/>
      </c>
      <c r="B485" s="51"/>
      <c r="C485" s="63"/>
      <c r="D485" s="70"/>
      <c r="E485" s="68"/>
      <c r="F485" s="63"/>
      <c r="G485" s="63"/>
      <c r="H485" s="63"/>
      <c r="I485" s="70"/>
      <c r="J485" s="55"/>
      <c r="K485" s="75"/>
      <c r="L485" s="75"/>
      <c r="M485" s="75"/>
      <c r="N485" s="75"/>
      <c r="O485" s="56"/>
      <c r="P485" s="57"/>
      <c r="Q485" s="63"/>
      <c r="R485" s="70"/>
      <c r="S485" s="58"/>
      <c r="T485" s="70"/>
      <c r="U485" s="70"/>
      <c r="V485" s="70"/>
      <c r="W485" s="70"/>
      <c r="X485" s="56"/>
      <c r="Y485" s="57"/>
      <c r="Z485" s="57"/>
      <c r="AA485" s="56"/>
      <c r="AB485" s="57"/>
    </row>
    <row r="486" spans="1:28" ht="16" thickBot="1" x14ac:dyDescent="0.4">
      <c r="A486" s="74" t="str">
        <f>IF(ISBLANK(Registration_Tbl3[[#This Row],[Facility_Unit_Name]]),"",'EPE Information'!$C$9)</f>
        <v/>
      </c>
      <c r="B486" s="51"/>
      <c r="C486" s="63"/>
      <c r="D486" s="70"/>
      <c r="E486" s="68"/>
      <c r="F486" s="63"/>
      <c r="G486" s="63"/>
      <c r="H486" s="63"/>
      <c r="I486" s="70"/>
      <c r="J486" s="55"/>
      <c r="K486" s="75"/>
      <c r="L486" s="75"/>
      <c r="M486" s="75"/>
      <c r="N486" s="75"/>
      <c r="O486" s="56"/>
      <c r="P486" s="57"/>
      <c r="Q486" s="63"/>
      <c r="R486" s="70"/>
      <c r="S486" s="58"/>
      <c r="T486" s="70"/>
      <c r="U486" s="70"/>
      <c r="V486" s="70"/>
      <c r="W486" s="70"/>
      <c r="X486" s="56"/>
      <c r="Y486" s="57"/>
      <c r="Z486" s="57"/>
      <c r="AA486" s="56"/>
      <c r="AB486" s="57"/>
    </row>
    <row r="487" spans="1:28" ht="16" thickBot="1" x14ac:dyDescent="0.4">
      <c r="A487" s="74" t="str">
        <f>IF(ISBLANK(Registration_Tbl3[[#This Row],[Facility_Unit_Name]]),"",'EPE Information'!$C$9)</f>
        <v/>
      </c>
      <c r="B487" s="51"/>
      <c r="C487" s="63"/>
      <c r="D487" s="70"/>
      <c r="E487" s="68"/>
      <c r="F487" s="63"/>
      <c r="G487" s="63"/>
      <c r="H487" s="63"/>
      <c r="I487" s="70"/>
      <c r="J487" s="55"/>
      <c r="K487" s="75"/>
      <c r="L487" s="75"/>
      <c r="M487" s="75"/>
      <c r="N487" s="75"/>
      <c r="O487" s="56"/>
      <c r="P487" s="57"/>
      <c r="Q487" s="63"/>
      <c r="R487" s="70"/>
      <c r="S487" s="58"/>
      <c r="T487" s="70"/>
      <c r="U487" s="70"/>
      <c r="V487" s="70"/>
      <c r="W487" s="70"/>
      <c r="X487" s="56"/>
      <c r="Y487" s="57"/>
      <c r="Z487" s="57"/>
      <c r="AA487" s="56"/>
      <c r="AB487" s="57"/>
    </row>
    <row r="488" spans="1:28" ht="16" thickBot="1" x14ac:dyDescent="0.4">
      <c r="A488" s="74" t="str">
        <f>IF(ISBLANK(Registration_Tbl3[[#This Row],[Facility_Unit_Name]]),"",'EPE Information'!$C$9)</f>
        <v/>
      </c>
      <c r="B488" s="51"/>
      <c r="C488" s="63"/>
      <c r="D488" s="70"/>
      <c r="E488" s="68"/>
      <c r="F488" s="63"/>
      <c r="G488" s="63"/>
      <c r="H488" s="63"/>
      <c r="I488" s="70"/>
      <c r="J488" s="55"/>
      <c r="K488" s="75"/>
      <c r="L488" s="75"/>
      <c r="M488" s="75"/>
      <c r="N488" s="75"/>
      <c r="O488" s="56"/>
      <c r="P488" s="57"/>
      <c r="Q488" s="63"/>
      <c r="R488" s="70"/>
      <c r="S488" s="58"/>
      <c r="T488" s="70"/>
      <c r="U488" s="70"/>
      <c r="V488" s="70"/>
      <c r="W488" s="70"/>
      <c r="X488" s="56"/>
      <c r="Y488" s="57"/>
      <c r="Z488" s="57"/>
      <c r="AA488" s="56"/>
      <c r="AB488" s="57"/>
    </row>
    <row r="489" spans="1:28" ht="16" thickBot="1" x14ac:dyDescent="0.4">
      <c r="A489" s="74" t="str">
        <f>IF(ISBLANK(Registration_Tbl3[[#This Row],[Facility_Unit_Name]]),"",'EPE Information'!$C$9)</f>
        <v/>
      </c>
      <c r="B489" s="51"/>
      <c r="C489" s="63"/>
      <c r="D489" s="70"/>
      <c r="E489" s="68"/>
      <c r="F489" s="63"/>
      <c r="G489" s="63"/>
      <c r="H489" s="63"/>
      <c r="I489" s="70"/>
      <c r="J489" s="55"/>
      <c r="K489" s="75"/>
      <c r="L489" s="75"/>
      <c r="M489" s="75"/>
      <c r="N489" s="75"/>
      <c r="O489" s="56"/>
      <c r="P489" s="57"/>
      <c r="Q489" s="63"/>
      <c r="R489" s="70"/>
      <c r="S489" s="58"/>
      <c r="T489" s="70"/>
      <c r="U489" s="70"/>
      <c r="V489" s="70"/>
      <c r="W489" s="70"/>
      <c r="X489" s="56"/>
      <c r="Y489" s="57"/>
      <c r="Z489" s="57"/>
      <c r="AA489" s="56"/>
      <c r="AB489" s="57"/>
    </row>
    <row r="490" spans="1:28" ht="16" thickBot="1" x14ac:dyDescent="0.4">
      <c r="A490" s="74" t="str">
        <f>IF(ISBLANK(Registration_Tbl3[[#This Row],[Facility_Unit_Name]]),"",'EPE Information'!$C$9)</f>
        <v/>
      </c>
      <c r="B490" s="51"/>
      <c r="C490" s="63"/>
      <c r="D490" s="70"/>
      <c r="E490" s="68"/>
      <c r="F490" s="63"/>
      <c r="G490" s="63"/>
      <c r="H490" s="63"/>
      <c r="I490" s="70"/>
      <c r="J490" s="55"/>
      <c r="K490" s="75"/>
      <c r="L490" s="75"/>
      <c r="M490" s="75"/>
      <c r="N490" s="75"/>
      <c r="O490" s="56"/>
      <c r="P490" s="57"/>
      <c r="Q490" s="63"/>
      <c r="R490" s="70"/>
      <c r="S490" s="58"/>
      <c r="T490" s="70"/>
      <c r="U490" s="70"/>
      <c r="V490" s="70"/>
      <c r="W490" s="70"/>
      <c r="X490" s="56"/>
      <c r="Y490" s="57"/>
      <c r="Z490" s="57"/>
      <c r="AA490" s="56"/>
      <c r="AB490" s="57"/>
    </row>
    <row r="491" spans="1:28" ht="16" thickBot="1" x14ac:dyDescent="0.4">
      <c r="A491" s="74" t="str">
        <f>IF(ISBLANK(Registration_Tbl3[[#This Row],[Facility_Unit_Name]]),"",'EPE Information'!$C$9)</f>
        <v/>
      </c>
      <c r="B491" s="51"/>
      <c r="C491" s="63"/>
      <c r="D491" s="70"/>
      <c r="E491" s="68"/>
      <c r="F491" s="63"/>
      <c r="G491" s="63"/>
      <c r="H491" s="63"/>
      <c r="I491" s="70"/>
      <c r="J491" s="55"/>
      <c r="K491" s="75"/>
      <c r="L491" s="75"/>
      <c r="M491" s="75"/>
      <c r="N491" s="75"/>
      <c r="O491" s="56"/>
      <c r="P491" s="57"/>
      <c r="Q491" s="63"/>
      <c r="R491" s="70"/>
      <c r="S491" s="58"/>
      <c r="T491" s="70"/>
      <c r="U491" s="70"/>
      <c r="V491" s="70"/>
      <c r="W491" s="70"/>
      <c r="X491" s="56"/>
      <c r="Y491" s="57"/>
      <c r="Z491" s="57"/>
      <c r="AA491" s="56"/>
      <c r="AB491" s="57"/>
    </row>
    <row r="492" spans="1:28" ht="16" thickBot="1" x14ac:dyDescent="0.4">
      <c r="A492" s="74" t="str">
        <f>IF(ISBLANK(Registration_Tbl3[[#This Row],[Facility_Unit_Name]]),"",'EPE Information'!$C$9)</f>
        <v/>
      </c>
      <c r="B492" s="51"/>
      <c r="C492" s="63"/>
      <c r="D492" s="70"/>
      <c r="E492" s="68"/>
      <c r="F492" s="63"/>
      <c r="G492" s="63"/>
      <c r="H492" s="63"/>
      <c r="I492" s="70"/>
      <c r="J492" s="55"/>
      <c r="K492" s="75"/>
      <c r="L492" s="75"/>
      <c r="M492" s="75"/>
      <c r="N492" s="75"/>
      <c r="O492" s="56"/>
      <c r="P492" s="57"/>
      <c r="Q492" s="63"/>
      <c r="R492" s="70"/>
      <c r="S492" s="58"/>
      <c r="T492" s="70"/>
      <c r="U492" s="70"/>
      <c r="V492" s="70"/>
      <c r="W492" s="70"/>
      <c r="X492" s="56"/>
      <c r="Y492" s="57"/>
      <c r="Z492" s="57"/>
      <c r="AA492" s="56"/>
      <c r="AB492" s="57"/>
    </row>
    <row r="493" spans="1:28" ht="16" thickBot="1" x14ac:dyDescent="0.4">
      <c r="A493" s="74" t="str">
        <f>IF(ISBLANK(Registration_Tbl3[[#This Row],[Facility_Unit_Name]]),"",'EPE Information'!$C$9)</f>
        <v/>
      </c>
      <c r="B493" s="51"/>
      <c r="C493" s="63"/>
      <c r="D493" s="70"/>
      <c r="E493" s="68"/>
      <c r="F493" s="63"/>
      <c r="G493" s="63"/>
      <c r="H493" s="63"/>
      <c r="I493" s="70"/>
      <c r="J493" s="55"/>
      <c r="K493" s="75"/>
      <c r="L493" s="75"/>
      <c r="M493" s="75"/>
      <c r="N493" s="75"/>
      <c r="O493" s="56"/>
      <c r="P493" s="57"/>
      <c r="Q493" s="63"/>
      <c r="R493" s="70"/>
      <c r="S493" s="58"/>
      <c r="T493" s="70"/>
      <c r="U493" s="70"/>
      <c r="V493" s="70"/>
      <c r="W493" s="70"/>
      <c r="X493" s="56"/>
      <c r="Y493" s="57"/>
      <c r="Z493" s="57"/>
      <c r="AA493" s="56"/>
      <c r="AB493" s="57"/>
    </row>
    <row r="494" spans="1:28" ht="16" thickBot="1" x14ac:dyDescent="0.4">
      <c r="A494" s="74" t="str">
        <f>IF(ISBLANK(Registration_Tbl3[[#This Row],[Facility_Unit_Name]]),"",'EPE Information'!$C$9)</f>
        <v/>
      </c>
      <c r="B494" s="51"/>
      <c r="C494" s="63"/>
      <c r="D494" s="70"/>
      <c r="E494" s="68"/>
      <c r="F494" s="63"/>
      <c r="G494" s="63"/>
      <c r="H494" s="63"/>
      <c r="I494" s="70"/>
      <c r="J494" s="55"/>
      <c r="K494" s="75"/>
      <c r="L494" s="75"/>
      <c r="M494" s="75"/>
      <c r="N494" s="75"/>
      <c r="O494" s="56"/>
      <c r="P494" s="57"/>
      <c r="Q494" s="63"/>
      <c r="R494" s="70"/>
      <c r="S494" s="58"/>
      <c r="T494" s="70"/>
      <c r="U494" s="70"/>
      <c r="V494" s="70"/>
      <c r="W494" s="70"/>
      <c r="X494" s="56"/>
      <c r="Y494" s="57"/>
      <c r="Z494" s="57"/>
      <c r="AA494" s="56"/>
      <c r="AB494" s="57"/>
    </row>
    <row r="495" spans="1:28" ht="16" thickBot="1" x14ac:dyDescent="0.4">
      <c r="A495" s="74" t="str">
        <f>IF(ISBLANK(Registration_Tbl3[[#This Row],[Facility_Unit_Name]]),"",'EPE Information'!$C$9)</f>
        <v/>
      </c>
      <c r="B495" s="51"/>
      <c r="C495" s="63"/>
      <c r="D495" s="70"/>
      <c r="E495" s="68"/>
      <c r="F495" s="63"/>
      <c r="G495" s="63"/>
      <c r="H495" s="63"/>
      <c r="I495" s="70"/>
      <c r="J495" s="55"/>
      <c r="K495" s="75"/>
      <c r="L495" s="75"/>
      <c r="M495" s="75"/>
      <c r="N495" s="75"/>
      <c r="O495" s="56"/>
      <c r="P495" s="57"/>
      <c r="Q495" s="63"/>
      <c r="R495" s="70"/>
      <c r="S495" s="58"/>
      <c r="T495" s="70"/>
      <c r="U495" s="70"/>
      <c r="V495" s="70"/>
      <c r="W495" s="70"/>
      <c r="X495" s="56"/>
      <c r="Y495" s="57"/>
      <c r="Z495" s="57"/>
      <c r="AA495" s="56"/>
      <c r="AB495" s="57"/>
    </row>
    <row r="496" spans="1:28" ht="16" thickBot="1" x14ac:dyDescent="0.4">
      <c r="A496" s="74" t="str">
        <f>IF(ISBLANK(Registration_Tbl3[[#This Row],[Facility_Unit_Name]]),"",'EPE Information'!$C$9)</f>
        <v/>
      </c>
      <c r="B496" s="51"/>
      <c r="C496" s="63"/>
      <c r="D496" s="70"/>
      <c r="E496" s="68"/>
      <c r="F496" s="63"/>
      <c r="G496" s="63"/>
      <c r="H496" s="63"/>
      <c r="I496" s="70"/>
      <c r="J496" s="55"/>
      <c r="K496" s="75"/>
      <c r="L496" s="75"/>
      <c r="M496" s="75"/>
      <c r="N496" s="75"/>
      <c r="O496" s="56"/>
      <c r="P496" s="57"/>
      <c r="Q496" s="63"/>
      <c r="R496" s="70"/>
      <c r="S496" s="58"/>
      <c r="T496" s="70"/>
      <c r="U496" s="70"/>
      <c r="V496" s="70"/>
      <c r="W496" s="70"/>
      <c r="X496" s="56"/>
      <c r="Y496" s="57"/>
      <c r="Z496" s="57"/>
      <c r="AA496" s="56"/>
      <c r="AB496" s="57"/>
    </row>
    <row r="497" spans="1:28" ht="16" thickBot="1" x14ac:dyDescent="0.4">
      <c r="A497" s="74" t="str">
        <f>IF(ISBLANK(Registration_Tbl3[[#This Row],[Facility_Unit_Name]]),"",'EPE Information'!$C$9)</f>
        <v/>
      </c>
      <c r="B497" s="51"/>
      <c r="C497" s="63"/>
      <c r="D497" s="70"/>
      <c r="E497" s="68"/>
      <c r="F497" s="63"/>
      <c r="G497" s="63"/>
      <c r="H497" s="63"/>
      <c r="I497" s="70"/>
      <c r="J497" s="55"/>
      <c r="K497" s="75"/>
      <c r="L497" s="75"/>
      <c r="M497" s="75"/>
      <c r="N497" s="75"/>
      <c r="O497" s="56"/>
      <c r="P497" s="57"/>
      <c r="Q497" s="63"/>
      <c r="R497" s="70"/>
      <c r="S497" s="58"/>
      <c r="T497" s="70"/>
      <c r="U497" s="70"/>
      <c r="V497" s="70"/>
      <c r="W497" s="70"/>
      <c r="X497" s="56"/>
      <c r="Y497" s="57"/>
      <c r="Z497" s="57"/>
      <c r="AA497" s="56"/>
      <c r="AB497" s="57"/>
    </row>
    <row r="498" spans="1:28" ht="16" thickBot="1" x14ac:dyDescent="0.4">
      <c r="A498" s="74" t="str">
        <f>IF(ISBLANK(Registration_Tbl3[[#This Row],[Facility_Unit_Name]]),"",'EPE Information'!$C$9)</f>
        <v/>
      </c>
      <c r="B498" s="51"/>
      <c r="C498" s="63"/>
      <c r="D498" s="70"/>
      <c r="E498" s="68"/>
      <c r="F498" s="63"/>
      <c r="G498" s="63"/>
      <c r="H498" s="63"/>
      <c r="I498" s="70"/>
      <c r="J498" s="55"/>
      <c r="K498" s="75"/>
      <c r="L498" s="75"/>
      <c r="M498" s="75"/>
      <c r="N498" s="75"/>
      <c r="O498" s="56"/>
      <c r="P498" s="57"/>
      <c r="Q498" s="63"/>
      <c r="R498" s="70"/>
      <c r="S498" s="58"/>
      <c r="T498" s="70"/>
      <c r="U498" s="70"/>
      <c r="V498" s="70"/>
      <c r="W498" s="70"/>
      <c r="X498" s="56"/>
      <c r="Y498" s="57"/>
      <c r="Z498" s="57"/>
      <c r="AA498" s="56"/>
      <c r="AB498" s="57"/>
    </row>
    <row r="499" spans="1:28" ht="16" thickBot="1" x14ac:dyDescent="0.4">
      <c r="A499" s="74" t="str">
        <f>IF(ISBLANK(Registration_Tbl3[[#This Row],[Facility_Unit_Name]]),"",'EPE Information'!$C$9)</f>
        <v/>
      </c>
      <c r="B499" s="51"/>
      <c r="C499" s="63"/>
      <c r="D499" s="70"/>
      <c r="E499" s="68"/>
      <c r="F499" s="63"/>
      <c r="G499" s="63"/>
      <c r="H499" s="63"/>
      <c r="I499" s="70"/>
      <c r="J499" s="55"/>
      <c r="K499" s="75"/>
      <c r="L499" s="75"/>
      <c r="M499" s="75"/>
      <c r="N499" s="75"/>
      <c r="O499" s="56"/>
      <c r="P499" s="57"/>
      <c r="Q499" s="63"/>
      <c r="R499" s="70"/>
      <c r="S499" s="58"/>
      <c r="T499" s="70"/>
      <c r="U499" s="70"/>
      <c r="V499" s="70"/>
      <c r="W499" s="70"/>
      <c r="X499" s="56"/>
      <c r="Y499" s="57"/>
      <c r="Z499" s="57"/>
      <c r="AA499" s="56"/>
      <c r="AB499" s="57"/>
    </row>
    <row r="500" spans="1:28" ht="16" thickBot="1" x14ac:dyDescent="0.4">
      <c r="A500" s="74" t="str">
        <f>IF(ISBLANK(Registration_Tbl3[[#This Row],[Facility_Unit_Name]]),"",'EPE Information'!$C$9)</f>
        <v/>
      </c>
      <c r="B500" s="51"/>
      <c r="C500" s="63"/>
      <c r="D500" s="70"/>
      <c r="E500" s="68"/>
      <c r="F500" s="63"/>
      <c r="G500" s="63"/>
      <c r="H500" s="63"/>
      <c r="I500" s="70"/>
      <c r="J500" s="55"/>
      <c r="K500" s="75"/>
      <c r="L500" s="75"/>
      <c r="M500" s="75"/>
      <c r="N500" s="75"/>
      <c r="O500" s="56"/>
      <c r="P500" s="57"/>
      <c r="Q500" s="63"/>
      <c r="R500" s="70"/>
      <c r="S500" s="58"/>
      <c r="T500" s="70"/>
      <c r="U500" s="70"/>
      <c r="V500" s="70"/>
      <c r="W500" s="70"/>
      <c r="X500" s="56"/>
      <c r="Y500" s="57"/>
      <c r="Z500" s="57"/>
      <c r="AA500" s="56"/>
      <c r="AB500" s="57"/>
    </row>
  </sheetData>
  <sheetProtection algorithmName="SHA-512" hashValue="gC+YeTXaT64RZaHJqW/SZTdpz3AWcksp/Q6Cb9TwZKHwv4YexrJznxcMjZyg9seieBo1MALGC5zckpSFvVlJ8w==" saltValue="l3kUfcO8HQW7Whc0/ZTz7Q==" spinCount="100000" sheet="1" selectLockedCells="1"/>
  <mergeCells count="8">
    <mergeCell ref="V3:W3"/>
    <mergeCell ref="Y3:Z3"/>
    <mergeCell ref="B2:G2"/>
    <mergeCell ref="B3:D3"/>
    <mergeCell ref="F3:I3"/>
    <mergeCell ref="K3:N3"/>
    <mergeCell ref="Q3:R3"/>
    <mergeCell ref="T3:U3"/>
  </mergeCells>
  <dataValidations count="13">
    <dataValidation type="list" allowBlank="1" showErrorMessage="1" sqref="D7:D500" xr:uid="{07AB191B-F366-4BBA-98CE-6FD28F56C12E}">
      <formula1>"Y,N"</formula1>
    </dataValidation>
    <dataValidation type="whole" operator="greaterThan" allowBlank="1" showErrorMessage="1" errorTitle="Invalid Net Generation" error="Net generation must be a postive whole number. Contact CARB if validation error persists." promptTitle="CARB Note:" prompt="Please enter value as MWh (MEGA-watt hours). If net generation information for this generation source was reported to the EIA, please enter EIA reported value." sqref="R7:R500" xr:uid="{99D4289C-8632-4AC7-BDCC-4CF99AB2F855}">
      <formula1>0</formula1>
    </dataValidation>
    <dataValidation type="decimal" operator="greaterThan" allowBlank="1" showErrorMessage="1" errorTitle="Invalid Nameplate Capacity" error="Nameplate capacity must be a postive number. Contact CARB if validation error persists." promptTitle="CARB Note:" prompt="Please enter value as MW (not MWh!). If nameplate capacity information for generation source was reported to the EIA, please enter EIA reported value." sqref="Q7:Q500" xr:uid="{DF42F4EB-8445-4EF5-9E8D-6000CBC8C5A4}">
      <formula1>0</formula1>
    </dataValidation>
    <dataValidation allowBlank="1" promptTitle="Updating Field?" prompt="If you are updating this field, please also select 'Yes' from the dropdown in the 'Autofill Information Updated' field at the end of this table." sqref="T7:T500" xr:uid="{0EDDF9F8-DAD3-4209-8C8A-C6391600D0ED}"/>
    <dataValidation type="whole" operator="greaterThan" allowBlank="1" showErrorMessage="1" errorTitle="Invalid EIA Plant ID" error="EIA Plant ID must be a positive whole number. Contact CARB if validation error persists." sqref="G7:G500" xr:uid="{AC184640-E8E2-456C-84FC-C0E5A2B16D76}">
      <formula1>0</formula1>
    </dataValidation>
    <dataValidation type="decimal" allowBlank="1" showErrorMessage="1" errorTitle="Invalid Percentage Value" error="Please enter value as percentage from 0.1 - 100% inclusive. Contact CARB if validation error persists." promptTitle="Enter Value as Percentage" prompt="Please enter value as percentage from 0.1 - 100% inclusive." sqref="V7:V500" xr:uid="{35ED2A4F-09F4-40C9-86D9-36E7E3311237}">
      <formula1>0</formula1>
      <formula2>100</formula2>
    </dataValidation>
    <dataValidation type="whole" allowBlank="1" showErrorMessage="1" errorTitle="Invalid WREGIS ID" error="WREGIS Generator IDs are up to 5 digit numbers. Please review your entry. WREGIS Generator IDs can be found in the REC serial strings generated for this facility. Contact CARB if validation error persists." sqref="I7:I500" xr:uid="{D8C065C2-5D9E-4875-8975-EFE126B3AA8A}">
      <formula1>1000</formula1>
      <formula2>99999</formula2>
    </dataValidation>
    <dataValidation type="whole" allowBlank="1" showErrorMessage="1" errorTitle="Invalid CEC RPS ID" error="CEC RPS IDs are all 60000 series numbers. Please review your entry. Contact CARB if validation error persists." sqref="H7:H500" xr:uid="{DC88FB67-65ED-464C-9BE4-02ACEAADDA28}">
      <formula1>60000</formula1>
      <formula2>69999</formula2>
    </dataValidation>
    <dataValidation type="whole" operator="greaterThan" allowBlank="1" showInputMessage="1" showErrorMessage="1" errorTitle="Invalid ID" error="ID must be a postive whole number." sqref="Y7:Z500" xr:uid="{8B087DFF-7FD8-46CA-9821-619AEBEAEE31}">
      <formula1>0</formula1>
    </dataValidation>
    <dataValidation type="whole" operator="greaterThan" allowBlank="1" showErrorMessage="1" errorTitle="Invalid GHGRP ID" error="GHGRP IDs begin at 1000000. Please review your entry. Contact CARB if validation error persists." sqref="F7:F500" xr:uid="{361EB193-0372-4D9A-B929-9E15E712677A}">
      <formula1>1000000</formula1>
    </dataValidation>
    <dataValidation type="list" allowBlank="1" showInputMessage="1" showErrorMessage="1" sqref="W7:W500" xr:uid="{9F852606-AAD2-4AB8-B0BE-A75412C118EB}">
      <formula1>"Yes,No"</formula1>
    </dataValidation>
    <dataValidation type="list" allowBlank="1" showInputMessage="1" showErrorMessage="1" sqref="P7:P500" xr:uid="{8D656346-91CF-489B-98B3-F42C54BE3384}">
      <formula1>"Yes, No"</formula1>
    </dataValidation>
    <dataValidation errorStyle="warning" allowBlank="1" errorTitle="Read Before Proceeding" error="Generation Source names were updated by CARB for RY2020 to facilitate clarity in review and reporting. Please review the Spec Master tab to ensure the generation source you are registering is not already in the dropdown list." prompt="Generation Source names were updated by CARB for RY2020 to facilitate clarity in review and reporting. Please review the Spec Master tab to ensure any new generation sources you are registering are not already in the dropdown list." sqref="B7:B500" xr:uid="{2493127F-26E2-4427-BE98-B2243FDA8F69}"/>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error="Please select an option from the list or contact CARB EPE staff to have an option added." xr:uid="{18207284-BAF5-4DC2-AC52-11362D74C117}">
          <x14:formula1>
            <xm:f>EPEs!$F$2:$F$19</xm:f>
          </x14:formula1>
          <xm:sqref>C7:C500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AD07A-C4BD-40AD-BF57-3D9B8C5AA30F}">
  <dimension ref="A1:XFC172"/>
  <sheetViews>
    <sheetView zoomScaleNormal="100" workbookViewId="0"/>
  </sheetViews>
  <sheetFormatPr defaultColWidth="0" defaultRowHeight="14.5" x14ac:dyDescent="0.35"/>
  <cols>
    <col min="1" max="1" width="8.7265625" customWidth="1"/>
    <col min="2" max="2" width="46.81640625" customWidth="1"/>
    <col min="3" max="3" width="8.7265625" customWidth="1"/>
    <col min="4" max="4" width="12.36328125" bestFit="1" customWidth="1"/>
    <col min="5" max="5" width="8.7265625" hidden="1" customWidth="1"/>
    <col min="6" max="6" width="25.7265625" hidden="1" customWidth="1"/>
    <col min="7" max="16383" width="8.7265625" hidden="1"/>
    <col min="16384" max="16384" width="2.6328125" hidden="1" customWidth="1"/>
  </cols>
  <sheetData>
    <row r="1" spans="1:6" x14ac:dyDescent="0.35">
      <c r="A1" s="87" t="s">
        <v>29</v>
      </c>
      <c r="B1" s="87" t="s">
        <v>30</v>
      </c>
      <c r="C1" t="s">
        <v>31</v>
      </c>
      <c r="D1" s="88" t="s">
        <v>32</v>
      </c>
      <c r="F1" t="s">
        <v>1592</v>
      </c>
    </row>
    <row r="2" spans="1:6" x14ac:dyDescent="0.35">
      <c r="A2">
        <v>3006</v>
      </c>
      <c r="B2" t="s">
        <v>43</v>
      </c>
      <c r="C2" t="s">
        <v>1599</v>
      </c>
      <c r="D2" t="s">
        <v>36</v>
      </c>
      <c r="F2" t="s">
        <v>220</v>
      </c>
    </row>
    <row r="3" spans="1:6" x14ac:dyDescent="0.35">
      <c r="A3">
        <v>104903</v>
      </c>
      <c r="B3" t="s">
        <v>1684</v>
      </c>
      <c r="C3" t="s">
        <v>1599</v>
      </c>
      <c r="D3" t="s">
        <v>39</v>
      </c>
      <c r="F3" t="s">
        <v>181</v>
      </c>
    </row>
    <row r="4" spans="1:6" x14ac:dyDescent="0.35">
      <c r="A4">
        <v>3022</v>
      </c>
      <c r="B4" t="s">
        <v>44</v>
      </c>
      <c r="C4" t="s">
        <v>33</v>
      </c>
      <c r="D4" t="s">
        <v>33</v>
      </c>
      <c r="F4" t="s">
        <v>175</v>
      </c>
    </row>
    <row r="5" spans="1:6" x14ac:dyDescent="0.35">
      <c r="A5">
        <v>104935</v>
      </c>
      <c r="B5" t="s">
        <v>1754</v>
      </c>
      <c r="C5" t="s">
        <v>1599</v>
      </c>
      <c r="D5" t="s">
        <v>39</v>
      </c>
      <c r="F5" t="s">
        <v>727</v>
      </c>
    </row>
    <row r="6" spans="1:6" x14ac:dyDescent="0.35">
      <c r="A6">
        <v>3023</v>
      </c>
      <c r="B6" t="s">
        <v>63</v>
      </c>
      <c r="C6" t="s">
        <v>33</v>
      </c>
      <c r="D6" t="s">
        <v>33</v>
      </c>
      <c r="F6" t="s">
        <v>312</v>
      </c>
    </row>
    <row r="7" spans="1:6" x14ac:dyDescent="0.35">
      <c r="A7">
        <v>104578</v>
      </c>
      <c r="B7" t="s">
        <v>45</v>
      </c>
      <c r="C7" t="s">
        <v>34</v>
      </c>
      <c r="D7" t="s">
        <v>37</v>
      </c>
      <c r="F7" t="s">
        <v>1244</v>
      </c>
    </row>
    <row r="8" spans="1:6" x14ac:dyDescent="0.35">
      <c r="A8">
        <v>104725</v>
      </c>
      <c r="B8" t="s">
        <v>46</v>
      </c>
      <c r="C8" t="s">
        <v>1599</v>
      </c>
      <c r="D8" t="s">
        <v>38</v>
      </c>
      <c r="F8" t="s">
        <v>286</v>
      </c>
    </row>
    <row r="9" spans="1:6" x14ac:dyDescent="0.35">
      <c r="A9">
        <v>2098</v>
      </c>
      <c r="B9" t="s">
        <v>47</v>
      </c>
      <c r="C9" t="s">
        <v>1599</v>
      </c>
      <c r="D9" t="s">
        <v>39</v>
      </c>
      <c r="F9" t="s">
        <v>244</v>
      </c>
    </row>
    <row r="10" spans="1:6" x14ac:dyDescent="0.35">
      <c r="A10">
        <v>104131</v>
      </c>
      <c r="B10" t="s">
        <v>1683</v>
      </c>
      <c r="C10" t="s">
        <v>1599</v>
      </c>
      <c r="D10" t="s">
        <v>39</v>
      </c>
      <c r="F10" t="s">
        <v>162</v>
      </c>
    </row>
    <row r="11" spans="1:6" x14ac:dyDescent="0.35">
      <c r="A11">
        <v>104758</v>
      </c>
      <c r="B11" t="s">
        <v>1836</v>
      </c>
      <c r="C11" t="s">
        <v>1599</v>
      </c>
      <c r="D11" t="s">
        <v>39</v>
      </c>
      <c r="F11" t="s">
        <v>232</v>
      </c>
    </row>
    <row r="12" spans="1:6" x14ac:dyDescent="0.35">
      <c r="A12">
        <v>2292</v>
      </c>
      <c r="B12" t="s">
        <v>1852</v>
      </c>
      <c r="C12" t="s">
        <v>1599</v>
      </c>
      <c r="D12" t="s">
        <v>39</v>
      </c>
      <c r="F12" t="s">
        <v>435</v>
      </c>
    </row>
    <row r="13" spans="1:6" x14ac:dyDescent="0.35">
      <c r="A13">
        <v>104677</v>
      </c>
      <c r="B13" t="s">
        <v>48</v>
      </c>
      <c r="C13" t="s">
        <v>1599</v>
      </c>
      <c r="D13" t="s">
        <v>39</v>
      </c>
      <c r="F13" t="s">
        <v>166</v>
      </c>
    </row>
    <row r="14" spans="1:6" x14ac:dyDescent="0.35">
      <c r="A14">
        <v>3024</v>
      </c>
      <c r="B14" t="s">
        <v>49</v>
      </c>
      <c r="C14" t="s">
        <v>33</v>
      </c>
      <c r="D14" t="s">
        <v>33</v>
      </c>
      <c r="F14" t="s">
        <v>567</v>
      </c>
    </row>
    <row r="15" spans="1:6" x14ac:dyDescent="0.35">
      <c r="A15">
        <v>3025</v>
      </c>
      <c r="B15" t="s">
        <v>64</v>
      </c>
      <c r="C15" t="s">
        <v>33</v>
      </c>
      <c r="D15" t="s">
        <v>33</v>
      </c>
      <c r="F15" s="85" t="s">
        <v>189</v>
      </c>
    </row>
    <row r="16" spans="1:6" x14ac:dyDescent="0.35">
      <c r="A16">
        <v>3000</v>
      </c>
      <c r="B16" t="s">
        <v>50</v>
      </c>
      <c r="C16" t="s">
        <v>35</v>
      </c>
      <c r="D16" t="s">
        <v>35</v>
      </c>
      <c r="F16" t="s">
        <v>272</v>
      </c>
    </row>
    <row r="17" spans="1:6" x14ac:dyDescent="0.35">
      <c r="A17">
        <v>3026</v>
      </c>
      <c r="B17" t="s">
        <v>51</v>
      </c>
      <c r="C17" t="s">
        <v>33</v>
      </c>
      <c r="D17" t="s">
        <v>33</v>
      </c>
      <c r="F17" t="s">
        <v>332</v>
      </c>
    </row>
    <row r="18" spans="1:6" x14ac:dyDescent="0.35">
      <c r="A18">
        <v>4000</v>
      </c>
      <c r="B18" t="s">
        <v>52</v>
      </c>
      <c r="C18" t="s">
        <v>1599</v>
      </c>
      <c r="D18" t="s">
        <v>40</v>
      </c>
      <c r="F18" t="s">
        <v>438</v>
      </c>
    </row>
    <row r="19" spans="1:6" x14ac:dyDescent="0.35">
      <c r="A19">
        <v>2044</v>
      </c>
      <c r="B19" t="s">
        <v>53</v>
      </c>
      <c r="C19" t="s">
        <v>1599</v>
      </c>
      <c r="D19" t="s">
        <v>39</v>
      </c>
      <c r="F19" t="s">
        <v>196</v>
      </c>
    </row>
    <row r="20" spans="1:6" x14ac:dyDescent="0.35">
      <c r="A20">
        <v>104692</v>
      </c>
      <c r="B20" t="s">
        <v>54</v>
      </c>
      <c r="C20" t="s">
        <v>1599</v>
      </c>
      <c r="D20" t="s">
        <v>39</v>
      </c>
    </row>
    <row r="21" spans="1:6" x14ac:dyDescent="0.35">
      <c r="A21">
        <v>2113</v>
      </c>
      <c r="B21" t="s">
        <v>55</v>
      </c>
      <c r="C21" t="s">
        <v>1599</v>
      </c>
      <c r="D21" t="s">
        <v>39</v>
      </c>
    </row>
    <row r="22" spans="1:6" x14ac:dyDescent="0.35">
      <c r="A22">
        <v>104452</v>
      </c>
      <c r="B22" t="s">
        <v>1685</v>
      </c>
      <c r="C22" t="s">
        <v>1599</v>
      </c>
      <c r="D22" t="s">
        <v>36</v>
      </c>
    </row>
    <row r="23" spans="1:6" x14ac:dyDescent="0.35">
      <c r="A23">
        <v>104120</v>
      </c>
      <c r="B23" t="s">
        <v>56</v>
      </c>
      <c r="C23" t="s">
        <v>1599</v>
      </c>
      <c r="D23" t="s">
        <v>39</v>
      </c>
    </row>
    <row r="24" spans="1:6" x14ac:dyDescent="0.35">
      <c r="A24">
        <v>3027</v>
      </c>
      <c r="B24" t="s">
        <v>57</v>
      </c>
      <c r="C24" t="s">
        <v>33</v>
      </c>
      <c r="D24" t="s">
        <v>33</v>
      </c>
    </row>
    <row r="25" spans="1:6" x14ac:dyDescent="0.35">
      <c r="A25">
        <v>104826</v>
      </c>
      <c r="B25" t="s">
        <v>58</v>
      </c>
      <c r="C25" t="s">
        <v>1599</v>
      </c>
      <c r="D25" t="s">
        <v>39</v>
      </c>
    </row>
    <row r="26" spans="1:6" x14ac:dyDescent="0.35">
      <c r="A26">
        <v>3072</v>
      </c>
      <c r="B26" t="s">
        <v>59</v>
      </c>
      <c r="C26" t="s">
        <v>1599</v>
      </c>
      <c r="D26" t="s">
        <v>19</v>
      </c>
    </row>
    <row r="27" spans="1:6" x14ac:dyDescent="0.35">
      <c r="A27">
        <v>3010</v>
      </c>
      <c r="B27" t="s">
        <v>60</v>
      </c>
      <c r="C27" t="s">
        <v>1599</v>
      </c>
      <c r="D27" t="s">
        <v>36</v>
      </c>
    </row>
    <row r="28" spans="1:6" x14ac:dyDescent="0.35">
      <c r="A28">
        <v>3018</v>
      </c>
      <c r="B28" t="s">
        <v>61</v>
      </c>
      <c r="C28" t="s">
        <v>1599</v>
      </c>
      <c r="D28" t="s">
        <v>36</v>
      </c>
    </row>
    <row r="29" spans="1:6" x14ac:dyDescent="0.35">
      <c r="A29">
        <v>104726</v>
      </c>
      <c r="B29" t="s">
        <v>1835</v>
      </c>
      <c r="C29" t="s">
        <v>1599</v>
      </c>
      <c r="D29" t="s">
        <v>38</v>
      </c>
    </row>
    <row r="30" spans="1:6" x14ac:dyDescent="0.35">
      <c r="A30">
        <v>3029</v>
      </c>
      <c r="B30" t="s">
        <v>1686</v>
      </c>
      <c r="C30" t="s">
        <v>33</v>
      </c>
      <c r="D30" t="s">
        <v>33</v>
      </c>
    </row>
    <row r="31" spans="1:6" x14ac:dyDescent="0.35">
      <c r="A31">
        <v>2428</v>
      </c>
      <c r="B31" t="s">
        <v>62</v>
      </c>
      <c r="C31" t="s">
        <v>1599</v>
      </c>
      <c r="D31" t="s">
        <v>39</v>
      </c>
    </row>
    <row r="32" spans="1:6" x14ac:dyDescent="0.35">
      <c r="A32">
        <v>104907</v>
      </c>
      <c r="B32" t="s">
        <v>1687</v>
      </c>
      <c r="C32" t="s">
        <v>1599</v>
      </c>
      <c r="D32" t="s">
        <v>38</v>
      </c>
    </row>
    <row r="33" spans="1:4" x14ac:dyDescent="0.35">
      <c r="A33">
        <v>104749</v>
      </c>
      <c r="B33" t="s">
        <v>74</v>
      </c>
      <c r="C33" t="s">
        <v>1599</v>
      </c>
      <c r="D33" t="s">
        <v>38</v>
      </c>
    </row>
    <row r="34" spans="1:4" x14ac:dyDescent="0.35">
      <c r="A34">
        <v>104705</v>
      </c>
      <c r="B34" t="s">
        <v>75</v>
      </c>
      <c r="C34" t="s">
        <v>1599</v>
      </c>
      <c r="D34" t="s">
        <v>38</v>
      </c>
    </row>
    <row r="35" spans="1:4" x14ac:dyDescent="0.35">
      <c r="A35">
        <v>104890</v>
      </c>
      <c r="B35" t="s">
        <v>1688</v>
      </c>
      <c r="C35" t="s">
        <v>1599</v>
      </c>
      <c r="D35" t="s">
        <v>39</v>
      </c>
    </row>
    <row r="36" spans="1:4" x14ac:dyDescent="0.35">
      <c r="A36">
        <v>3031</v>
      </c>
      <c r="B36" t="s">
        <v>65</v>
      </c>
      <c r="C36" t="s">
        <v>33</v>
      </c>
      <c r="D36" t="s">
        <v>33</v>
      </c>
    </row>
    <row r="37" spans="1:4" x14ac:dyDescent="0.35">
      <c r="A37">
        <v>104646</v>
      </c>
      <c r="B37" t="s">
        <v>76</v>
      </c>
      <c r="C37" t="s">
        <v>1599</v>
      </c>
      <c r="D37" t="s">
        <v>36</v>
      </c>
    </row>
    <row r="38" spans="1:4" x14ac:dyDescent="0.35">
      <c r="A38">
        <v>104902</v>
      </c>
      <c r="B38" t="s">
        <v>1679</v>
      </c>
      <c r="C38" t="s">
        <v>1599</v>
      </c>
      <c r="D38" t="s">
        <v>39</v>
      </c>
    </row>
    <row r="39" spans="1:4" x14ac:dyDescent="0.35">
      <c r="A39">
        <v>104828</v>
      </c>
      <c r="B39" t="s">
        <v>1689</v>
      </c>
      <c r="C39" t="s">
        <v>1599</v>
      </c>
      <c r="D39" t="s">
        <v>39</v>
      </c>
    </row>
    <row r="40" spans="1:4" x14ac:dyDescent="0.35">
      <c r="A40">
        <v>2078</v>
      </c>
      <c r="B40" t="s">
        <v>1690</v>
      </c>
      <c r="C40" t="s">
        <v>1599</v>
      </c>
      <c r="D40" t="s">
        <v>39</v>
      </c>
    </row>
    <row r="41" spans="1:4" x14ac:dyDescent="0.35">
      <c r="A41">
        <v>3012</v>
      </c>
      <c r="B41" t="s">
        <v>77</v>
      </c>
      <c r="C41" t="s">
        <v>1599</v>
      </c>
      <c r="D41" t="s">
        <v>36</v>
      </c>
    </row>
    <row r="42" spans="1:4" x14ac:dyDescent="0.35">
      <c r="A42">
        <v>3032</v>
      </c>
      <c r="B42" t="s">
        <v>1691</v>
      </c>
      <c r="C42" t="s">
        <v>33</v>
      </c>
      <c r="D42" t="s">
        <v>33</v>
      </c>
    </row>
    <row r="43" spans="1:4" x14ac:dyDescent="0.35">
      <c r="A43">
        <v>3102</v>
      </c>
      <c r="B43" t="s">
        <v>1678</v>
      </c>
      <c r="C43" t="s">
        <v>1599</v>
      </c>
      <c r="D43" t="s">
        <v>39</v>
      </c>
    </row>
    <row r="44" spans="1:4" x14ac:dyDescent="0.35">
      <c r="A44">
        <v>104674</v>
      </c>
      <c r="B44" t="s">
        <v>78</v>
      </c>
      <c r="C44" t="s">
        <v>1599</v>
      </c>
      <c r="D44" t="s">
        <v>39</v>
      </c>
    </row>
    <row r="45" spans="1:4" x14ac:dyDescent="0.35">
      <c r="A45" s="55">
        <v>104856</v>
      </c>
      <c r="B45" t="s">
        <v>1594</v>
      </c>
      <c r="C45" t="s">
        <v>1599</v>
      </c>
      <c r="D45" t="s">
        <v>38</v>
      </c>
    </row>
    <row r="46" spans="1:4" x14ac:dyDescent="0.35">
      <c r="A46">
        <v>2264</v>
      </c>
      <c r="B46" t="s">
        <v>79</v>
      </c>
      <c r="C46" t="s">
        <v>1599</v>
      </c>
      <c r="D46" t="s">
        <v>36</v>
      </c>
    </row>
    <row r="47" spans="1:4" x14ac:dyDescent="0.35">
      <c r="A47">
        <v>104742</v>
      </c>
      <c r="B47" t="s">
        <v>80</v>
      </c>
      <c r="C47" t="s">
        <v>1599</v>
      </c>
      <c r="D47" t="s">
        <v>39</v>
      </c>
    </row>
    <row r="48" spans="1:4" x14ac:dyDescent="0.35">
      <c r="A48">
        <v>104897</v>
      </c>
      <c r="B48" t="s">
        <v>1692</v>
      </c>
      <c r="C48" t="s">
        <v>1599</v>
      </c>
      <c r="D48" t="s">
        <v>39</v>
      </c>
    </row>
    <row r="49" spans="1:4" x14ac:dyDescent="0.35">
      <c r="A49">
        <v>104758</v>
      </c>
      <c r="B49" t="s">
        <v>1693</v>
      </c>
      <c r="C49" t="s">
        <v>1599</v>
      </c>
      <c r="D49" t="s">
        <v>38</v>
      </c>
    </row>
    <row r="50" spans="1:4" x14ac:dyDescent="0.35">
      <c r="A50">
        <v>3033</v>
      </c>
      <c r="B50" t="s">
        <v>81</v>
      </c>
      <c r="C50" t="s">
        <v>33</v>
      </c>
      <c r="D50" t="s">
        <v>33</v>
      </c>
    </row>
    <row r="51" spans="1:4" x14ac:dyDescent="0.35">
      <c r="A51">
        <v>104067</v>
      </c>
      <c r="B51" t="s">
        <v>82</v>
      </c>
      <c r="C51" t="s">
        <v>1599</v>
      </c>
      <c r="D51" t="s">
        <v>39</v>
      </c>
    </row>
    <row r="52" spans="1:4" x14ac:dyDescent="0.35">
      <c r="A52">
        <v>104921</v>
      </c>
      <c r="B52" t="s">
        <v>1694</v>
      </c>
      <c r="C52" t="s">
        <v>1599</v>
      </c>
      <c r="D52" t="s">
        <v>39</v>
      </c>
    </row>
    <row r="53" spans="1:4" x14ac:dyDescent="0.35">
      <c r="A53">
        <v>104924</v>
      </c>
      <c r="B53" t="s">
        <v>1695</v>
      </c>
      <c r="C53" t="s">
        <v>1599</v>
      </c>
      <c r="D53" t="s">
        <v>38</v>
      </c>
    </row>
    <row r="54" spans="1:4" x14ac:dyDescent="0.35">
      <c r="A54">
        <v>104898</v>
      </c>
      <c r="B54" t="s">
        <v>1681</v>
      </c>
      <c r="C54" t="s">
        <v>1599</v>
      </c>
      <c r="D54" t="s">
        <v>39</v>
      </c>
    </row>
    <row r="55" spans="1:4" x14ac:dyDescent="0.35">
      <c r="A55">
        <v>104507</v>
      </c>
      <c r="B55" t="s">
        <v>83</v>
      </c>
      <c r="C55" t="s">
        <v>1599</v>
      </c>
      <c r="D55" t="s">
        <v>36</v>
      </c>
    </row>
    <row r="56" spans="1:4" x14ac:dyDescent="0.35">
      <c r="A56">
        <v>3034</v>
      </c>
      <c r="B56" t="s">
        <v>84</v>
      </c>
      <c r="C56" t="s">
        <v>33</v>
      </c>
      <c r="D56" t="s">
        <v>33</v>
      </c>
    </row>
    <row r="57" spans="1:4" x14ac:dyDescent="0.35">
      <c r="A57">
        <v>3035</v>
      </c>
      <c r="B57" t="s">
        <v>85</v>
      </c>
      <c r="C57" t="s">
        <v>33</v>
      </c>
      <c r="D57" t="s">
        <v>33</v>
      </c>
    </row>
    <row r="58" spans="1:4" x14ac:dyDescent="0.35">
      <c r="A58">
        <v>104473</v>
      </c>
      <c r="B58" t="s">
        <v>86</v>
      </c>
      <c r="C58" t="s">
        <v>1599</v>
      </c>
      <c r="D58" t="s">
        <v>39</v>
      </c>
    </row>
    <row r="59" spans="1:4" x14ac:dyDescent="0.35">
      <c r="A59">
        <v>104716</v>
      </c>
      <c r="B59" t="s">
        <v>87</v>
      </c>
      <c r="C59" t="s">
        <v>1599</v>
      </c>
      <c r="D59" t="s">
        <v>39</v>
      </c>
    </row>
    <row r="60" spans="1:4" x14ac:dyDescent="0.35">
      <c r="A60">
        <v>3036</v>
      </c>
      <c r="B60" t="s">
        <v>1696</v>
      </c>
      <c r="C60" t="s">
        <v>33</v>
      </c>
      <c r="D60" t="s">
        <v>33</v>
      </c>
    </row>
    <row r="61" spans="1:4" x14ac:dyDescent="0.35">
      <c r="A61">
        <v>104708</v>
      </c>
      <c r="B61" t="s">
        <v>88</v>
      </c>
      <c r="C61" t="s">
        <v>1599</v>
      </c>
      <c r="D61" t="s">
        <v>39</v>
      </c>
    </row>
    <row r="62" spans="1:4" x14ac:dyDescent="0.35">
      <c r="A62">
        <v>3038</v>
      </c>
      <c r="B62" t="s">
        <v>89</v>
      </c>
      <c r="C62" t="s">
        <v>33</v>
      </c>
      <c r="D62" t="s">
        <v>33</v>
      </c>
    </row>
    <row r="63" spans="1:4" x14ac:dyDescent="0.35">
      <c r="A63">
        <v>3030</v>
      </c>
      <c r="B63" t="s">
        <v>66</v>
      </c>
      <c r="C63" t="s">
        <v>33</v>
      </c>
      <c r="D63" t="s">
        <v>33</v>
      </c>
    </row>
    <row r="64" spans="1:4" x14ac:dyDescent="0.35">
      <c r="A64">
        <v>104335</v>
      </c>
      <c r="B64" t="s">
        <v>90</v>
      </c>
      <c r="C64" t="s">
        <v>1599</v>
      </c>
      <c r="D64" t="s">
        <v>39</v>
      </c>
    </row>
    <row r="65" spans="1:4" x14ac:dyDescent="0.35">
      <c r="A65">
        <v>3011</v>
      </c>
      <c r="B65" t="s">
        <v>91</v>
      </c>
      <c r="C65" t="s">
        <v>1599</v>
      </c>
      <c r="D65" t="s">
        <v>36</v>
      </c>
    </row>
    <row r="66" spans="1:4" x14ac:dyDescent="0.35">
      <c r="A66">
        <v>104774</v>
      </c>
      <c r="B66" t="s">
        <v>92</v>
      </c>
      <c r="C66" t="s">
        <v>1599</v>
      </c>
      <c r="D66" t="s">
        <v>38</v>
      </c>
    </row>
    <row r="67" spans="1:4" x14ac:dyDescent="0.35">
      <c r="A67">
        <v>3001</v>
      </c>
      <c r="B67" t="s">
        <v>93</v>
      </c>
      <c r="C67" t="s">
        <v>33</v>
      </c>
      <c r="D67" t="s">
        <v>33</v>
      </c>
    </row>
    <row r="68" spans="1:4" x14ac:dyDescent="0.35">
      <c r="A68">
        <v>104211</v>
      </c>
      <c r="B68" t="s">
        <v>94</v>
      </c>
      <c r="C68" t="s">
        <v>1599</v>
      </c>
      <c r="D68" t="s">
        <v>39</v>
      </c>
    </row>
    <row r="69" spans="1:4" x14ac:dyDescent="0.35">
      <c r="A69">
        <v>104641</v>
      </c>
      <c r="B69" t="s">
        <v>67</v>
      </c>
      <c r="C69" t="s">
        <v>1599</v>
      </c>
      <c r="D69" t="s">
        <v>38</v>
      </c>
    </row>
    <row r="70" spans="1:4" x14ac:dyDescent="0.35">
      <c r="A70">
        <v>3039</v>
      </c>
      <c r="B70" t="s">
        <v>95</v>
      </c>
      <c r="C70" t="s">
        <v>33</v>
      </c>
      <c r="D70" t="s">
        <v>33</v>
      </c>
    </row>
    <row r="71" spans="1:4" x14ac:dyDescent="0.35">
      <c r="A71">
        <v>104656</v>
      </c>
      <c r="B71" t="s">
        <v>96</v>
      </c>
      <c r="C71" t="s">
        <v>1599</v>
      </c>
      <c r="D71" t="s">
        <v>33</v>
      </c>
    </row>
    <row r="72" spans="1:4" x14ac:dyDescent="0.35">
      <c r="A72">
        <v>104099</v>
      </c>
      <c r="B72" t="s">
        <v>97</v>
      </c>
      <c r="C72" t="s">
        <v>35</v>
      </c>
      <c r="D72" t="s">
        <v>35</v>
      </c>
    </row>
    <row r="73" spans="1:4" x14ac:dyDescent="0.35">
      <c r="A73">
        <v>3040</v>
      </c>
      <c r="B73" t="s">
        <v>98</v>
      </c>
      <c r="C73" t="s">
        <v>33</v>
      </c>
      <c r="D73" t="s">
        <v>33</v>
      </c>
    </row>
    <row r="74" spans="1:4" x14ac:dyDescent="0.35">
      <c r="A74">
        <v>3041</v>
      </c>
      <c r="B74" t="s">
        <v>68</v>
      </c>
      <c r="C74" t="s">
        <v>33</v>
      </c>
      <c r="D74" t="s">
        <v>33</v>
      </c>
    </row>
    <row r="75" spans="1:4" x14ac:dyDescent="0.35">
      <c r="A75">
        <v>3042</v>
      </c>
      <c r="B75" t="s">
        <v>99</v>
      </c>
      <c r="C75" t="s">
        <v>33</v>
      </c>
      <c r="D75" t="s">
        <v>33</v>
      </c>
    </row>
    <row r="76" spans="1:4" x14ac:dyDescent="0.35">
      <c r="A76">
        <v>2112</v>
      </c>
      <c r="B76" t="s">
        <v>100</v>
      </c>
      <c r="C76" t="s">
        <v>1599</v>
      </c>
      <c r="D76" t="s">
        <v>39</v>
      </c>
    </row>
    <row r="77" spans="1:4" x14ac:dyDescent="0.35">
      <c r="A77">
        <v>104573</v>
      </c>
      <c r="B77" t="s">
        <v>23</v>
      </c>
      <c r="C77" t="s">
        <v>1599</v>
      </c>
      <c r="D77" t="s">
        <v>39</v>
      </c>
    </row>
    <row r="78" spans="1:4" x14ac:dyDescent="0.35">
      <c r="A78">
        <v>104463</v>
      </c>
      <c r="B78" t="s">
        <v>1697</v>
      </c>
      <c r="C78" t="s">
        <v>1599</v>
      </c>
      <c r="D78" t="s">
        <v>38</v>
      </c>
    </row>
    <row r="79" spans="1:4" x14ac:dyDescent="0.35">
      <c r="A79">
        <v>3044</v>
      </c>
      <c r="B79" t="s">
        <v>101</v>
      </c>
      <c r="C79" t="s">
        <v>33</v>
      </c>
      <c r="D79" t="s">
        <v>33</v>
      </c>
    </row>
    <row r="80" spans="1:4" x14ac:dyDescent="0.35">
      <c r="A80" s="55">
        <v>104878</v>
      </c>
      <c r="B80" t="s">
        <v>1596</v>
      </c>
      <c r="C80" t="s">
        <v>1599</v>
      </c>
      <c r="D80" t="s">
        <v>39</v>
      </c>
    </row>
    <row r="81" spans="1:4" x14ac:dyDescent="0.35">
      <c r="A81">
        <v>2046</v>
      </c>
      <c r="B81" t="s">
        <v>102</v>
      </c>
      <c r="C81" t="s">
        <v>1599</v>
      </c>
      <c r="D81" t="s">
        <v>33</v>
      </c>
    </row>
    <row r="82" spans="1:4" x14ac:dyDescent="0.35">
      <c r="A82">
        <v>104951</v>
      </c>
      <c r="B82" t="s">
        <v>1853</v>
      </c>
      <c r="C82" t="s">
        <v>1599</v>
      </c>
      <c r="D82" t="s">
        <v>39</v>
      </c>
    </row>
    <row r="83" spans="1:4" x14ac:dyDescent="0.35">
      <c r="A83">
        <v>3045</v>
      </c>
      <c r="B83" t="s">
        <v>103</v>
      </c>
      <c r="C83" t="s">
        <v>33</v>
      </c>
      <c r="D83" t="s">
        <v>33</v>
      </c>
    </row>
    <row r="84" spans="1:4" x14ac:dyDescent="0.35">
      <c r="A84">
        <v>3046</v>
      </c>
      <c r="B84" t="s">
        <v>104</v>
      </c>
      <c r="C84" t="s">
        <v>33</v>
      </c>
      <c r="D84" t="s">
        <v>33</v>
      </c>
    </row>
    <row r="85" spans="1:4" x14ac:dyDescent="0.35">
      <c r="A85">
        <v>2369</v>
      </c>
      <c r="B85" t="s">
        <v>24</v>
      </c>
      <c r="C85" t="s">
        <v>1599</v>
      </c>
      <c r="D85" t="s">
        <v>39</v>
      </c>
    </row>
    <row r="86" spans="1:4" x14ac:dyDescent="0.35">
      <c r="A86">
        <v>3047</v>
      </c>
      <c r="B86" t="s">
        <v>69</v>
      </c>
      <c r="C86" t="s">
        <v>33</v>
      </c>
      <c r="D86" t="s">
        <v>33</v>
      </c>
    </row>
    <row r="87" spans="1:4" x14ac:dyDescent="0.35">
      <c r="A87">
        <v>2388</v>
      </c>
      <c r="B87" t="s">
        <v>105</v>
      </c>
      <c r="C87" t="s">
        <v>1599</v>
      </c>
      <c r="D87" t="s">
        <v>39</v>
      </c>
    </row>
    <row r="88" spans="1:4" x14ac:dyDescent="0.35">
      <c r="A88">
        <v>104225</v>
      </c>
      <c r="B88" t="s">
        <v>106</v>
      </c>
      <c r="C88" t="s">
        <v>1599</v>
      </c>
      <c r="D88" t="s">
        <v>39</v>
      </c>
    </row>
    <row r="89" spans="1:4" x14ac:dyDescent="0.35">
      <c r="A89">
        <v>2215</v>
      </c>
      <c r="B89" t="s">
        <v>107</v>
      </c>
      <c r="C89" t="s">
        <v>1599</v>
      </c>
      <c r="D89" t="s">
        <v>41</v>
      </c>
    </row>
    <row r="90" spans="1:4" x14ac:dyDescent="0.35">
      <c r="A90">
        <v>104959</v>
      </c>
      <c r="B90" t="s">
        <v>1840</v>
      </c>
      <c r="C90" t="s">
        <v>1599</v>
      </c>
      <c r="D90" t="s">
        <v>39</v>
      </c>
    </row>
    <row r="91" spans="1:4" x14ac:dyDescent="0.35">
      <c r="A91">
        <v>3051</v>
      </c>
      <c r="B91" t="s">
        <v>115</v>
      </c>
      <c r="C91" t="s">
        <v>33</v>
      </c>
      <c r="D91" t="s">
        <v>33</v>
      </c>
    </row>
    <row r="92" spans="1:4" x14ac:dyDescent="0.35">
      <c r="A92">
        <v>104933</v>
      </c>
      <c r="B92" t="s">
        <v>1698</v>
      </c>
      <c r="C92" t="s">
        <v>1599</v>
      </c>
      <c r="D92" t="s">
        <v>38</v>
      </c>
    </row>
    <row r="93" spans="1:4" x14ac:dyDescent="0.35">
      <c r="A93">
        <v>3002</v>
      </c>
      <c r="B93" t="s">
        <v>108</v>
      </c>
      <c r="C93" t="s">
        <v>35</v>
      </c>
      <c r="D93" t="s">
        <v>35</v>
      </c>
    </row>
    <row r="94" spans="1:4" x14ac:dyDescent="0.35">
      <c r="A94">
        <v>3003</v>
      </c>
      <c r="B94" t="s">
        <v>1994</v>
      </c>
      <c r="C94" t="s">
        <v>35</v>
      </c>
      <c r="D94" t="s">
        <v>42</v>
      </c>
    </row>
    <row r="95" spans="1:4" x14ac:dyDescent="0.35">
      <c r="A95">
        <v>993003</v>
      </c>
      <c r="B95" t="s">
        <v>1995</v>
      </c>
      <c r="C95" t="s">
        <v>35</v>
      </c>
      <c r="D95" t="s">
        <v>42</v>
      </c>
    </row>
    <row r="96" spans="1:4" x14ac:dyDescent="0.35">
      <c r="A96">
        <v>3048</v>
      </c>
      <c r="B96" t="s">
        <v>70</v>
      </c>
      <c r="C96" t="s">
        <v>33</v>
      </c>
      <c r="D96" t="s">
        <v>33</v>
      </c>
    </row>
    <row r="97" spans="1:4" x14ac:dyDescent="0.35">
      <c r="A97">
        <v>3049</v>
      </c>
      <c r="B97" t="s">
        <v>109</v>
      </c>
      <c r="C97" t="s">
        <v>33</v>
      </c>
      <c r="D97" t="s">
        <v>33</v>
      </c>
    </row>
    <row r="98" spans="1:4" x14ac:dyDescent="0.35">
      <c r="A98">
        <v>104904</v>
      </c>
      <c r="B98" t="s">
        <v>1680</v>
      </c>
      <c r="C98" t="s">
        <v>1599</v>
      </c>
      <c r="D98" t="s">
        <v>33</v>
      </c>
    </row>
    <row r="99" spans="1:4" x14ac:dyDescent="0.35">
      <c r="A99">
        <v>104574</v>
      </c>
      <c r="B99" t="s">
        <v>1854</v>
      </c>
      <c r="C99" t="s">
        <v>1599</v>
      </c>
      <c r="D99" t="s">
        <v>39</v>
      </c>
    </row>
    <row r="100" spans="1:4" x14ac:dyDescent="0.35">
      <c r="A100">
        <v>104698</v>
      </c>
      <c r="B100" t="s">
        <v>110</v>
      </c>
      <c r="C100" t="s">
        <v>1599</v>
      </c>
      <c r="D100" t="s">
        <v>38</v>
      </c>
    </row>
    <row r="101" spans="1:4" x14ac:dyDescent="0.35">
      <c r="A101">
        <v>104728</v>
      </c>
      <c r="B101" t="s">
        <v>111</v>
      </c>
      <c r="C101" t="s">
        <v>1599</v>
      </c>
      <c r="D101" t="s">
        <v>38</v>
      </c>
    </row>
    <row r="102" spans="1:4" x14ac:dyDescent="0.35">
      <c r="A102">
        <v>3016</v>
      </c>
      <c r="B102" t="s">
        <v>112</v>
      </c>
      <c r="C102" t="s">
        <v>1599</v>
      </c>
      <c r="D102" t="s">
        <v>36</v>
      </c>
    </row>
    <row r="103" spans="1:4" x14ac:dyDescent="0.35">
      <c r="A103">
        <v>104773</v>
      </c>
      <c r="B103" t="s">
        <v>113</v>
      </c>
      <c r="C103" t="s">
        <v>1599</v>
      </c>
      <c r="D103" t="s">
        <v>38</v>
      </c>
    </row>
    <row r="104" spans="1:4" x14ac:dyDescent="0.35">
      <c r="A104">
        <v>5024</v>
      </c>
      <c r="B104" t="s">
        <v>1699</v>
      </c>
      <c r="C104" t="s">
        <v>33</v>
      </c>
      <c r="D104" t="s">
        <v>33</v>
      </c>
    </row>
    <row r="105" spans="1:4" x14ac:dyDescent="0.35">
      <c r="A105">
        <v>3100</v>
      </c>
      <c r="B105" t="s">
        <v>114</v>
      </c>
      <c r="C105" t="s">
        <v>34</v>
      </c>
      <c r="D105" t="s">
        <v>37</v>
      </c>
    </row>
    <row r="106" spans="1:4" x14ac:dyDescent="0.35">
      <c r="A106" s="55">
        <v>104870</v>
      </c>
      <c r="B106" t="s">
        <v>1595</v>
      </c>
      <c r="C106" t="s">
        <v>1599</v>
      </c>
      <c r="D106" t="s">
        <v>38</v>
      </c>
    </row>
    <row r="107" spans="1:4" x14ac:dyDescent="0.35">
      <c r="A107">
        <v>2127</v>
      </c>
      <c r="B107" t="s">
        <v>117</v>
      </c>
      <c r="C107" t="s">
        <v>1599</v>
      </c>
      <c r="D107" t="s">
        <v>39</v>
      </c>
    </row>
    <row r="108" spans="1:4" x14ac:dyDescent="0.35">
      <c r="A108">
        <v>3053</v>
      </c>
      <c r="B108" t="s">
        <v>118</v>
      </c>
      <c r="C108" t="s">
        <v>33</v>
      </c>
      <c r="D108" t="s">
        <v>33</v>
      </c>
    </row>
    <row r="109" spans="1:4" x14ac:dyDescent="0.35">
      <c r="A109">
        <v>2243</v>
      </c>
      <c r="B109" t="s">
        <v>119</v>
      </c>
      <c r="C109" t="s">
        <v>1599</v>
      </c>
      <c r="D109" t="s">
        <v>39</v>
      </c>
    </row>
    <row r="110" spans="1:4" x14ac:dyDescent="0.35">
      <c r="A110">
        <v>104777</v>
      </c>
      <c r="B110" t="s">
        <v>120</v>
      </c>
      <c r="C110" t="s">
        <v>1599</v>
      </c>
      <c r="D110" t="s">
        <v>39</v>
      </c>
    </row>
    <row r="111" spans="1:4" x14ac:dyDescent="0.35">
      <c r="A111">
        <v>104625</v>
      </c>
      <c r="B111" t="s">
        <v>121</v>
      </c>
      <c r="C111" t="s">
        <v>1599</v>
      </c>
      <c r="D111" t="s">
        <v>39</v>
      </c>
    </row>
    <row r="112" spans="1:4" x14ac:dyDescent="0.35">
      <c r="A112">
        <v>104744</v>
      </c>
      <c r="B112" t="s">
        <v>122</v>
      </c>
      <c r="C112" t="s">
        <v>1599</v>
      </c>
      <c r="D112" t="s">
        <v>39</v>
      </c>
    </row>
    <row r="113" spans="1:4" x14ac:dyDescent="0.35">
      <c r="A113">
        <v>104462</v>
      </c>
      <c r="B113" t="s">
        <v>123</v>
      </c>
      <c r="C113" t="s">
        <v>1599</v>
      </c>
      <c r="D113" t="s">
        <v>39</v>
      </c>
    </row>
    <row r="114" spans="1:4" x14ac:dyDescent="0.35">
      <c r="A114">
        <v>104922</v>
      </c>
      <c r="B114" t="s">
        <v>1700</v>
      </c>
      <c r="C114" t="s">
        <v>1599</v>
      </c>
      <c r="D114" t="s">
        <v>39</v>
      </c>
    </row>
    <row r="115" spans="1:4" x14ac:dyDescent="0.35">
      <c r="A115">
        <v>104203</v>
      </c>
      <c r="B115" t="s">
        <v>124</v>
      </c>
      <c r="C115" t="s">
        <v>1599</v>
      </c>
      <c r="D115" t="s">
        <v>39</v>
      </c>
    </row>
    <row r="116" spans="1:4" x14ac:dyDescent="0.35">
      <c r="A116">
        <v>3054</v>
      </c>
      <c r="B116" t="s">
        <v>125</v>
      </c>
      <c r="C116" t="s">
        <v>33</v>
      </c>
      <c r="D116" t="s">
        <v>33</v>
      </c>
    </row>
    <row r="117" spans="1:4" x14ac:dyDescent="0.35">
      <c r="A117">
        <v>104767</v>
      </c>
      <c r="B117" t="s">
        <v>126</v>
      </c>
      <c r="C117" t="s">
        <v>1599</v>
      </c>
      <c r="D117" t="s">
        <v>38</v>
      </c>
    </row>
    <row r="118" spans="1:4" x14ac:dyDescent="0.35">
      <c r="A118">
        <v>3055</v>
      </c>
      <c r="B118" t="s">
        <v>127</v>
      </c>
      <c r="C118" t="s">
        <v>33</v>
      </c>
      <c r="D118" t="s">
        <v>33</v>
      </c>
    </row>
    <row r="119" spans="1:4" x14ac:dyDescent="0.35">
      <c r="A119">
        <v>104712</v>
      </c>
      <c r="B119" t="s">
        <v>128</v>
      </c>
      <c r="C119" t="s">
        <v>1599</v>
      </c>
      <c r="D119" t="s">
        <v>38</v>
      </c>
    </row>
    <row r="120" spans="1:4" x14ac:dyDescent="0.35">
      <c r="A120">
        <v>3056</v>
      </c>
      <c r="B120" t="s">
        <v>71</v>
      </c>
      <c r="C120" t="s">
        <v>33</v>
      </c>
      <c r="D120" t="s">
        <v>33</v>
      </c>
    </row>
    <row r="121" spans="1:4" x14ac:dyDescent="0.35">
      <c r="A121">
        <v>3057</v>
      </c>
      <c r="B121" t="s">
        <v>129</v>
      </c>
      <c r="C121" t="s">
        <v>33</v>
      </c>
      <c r="D121" t="s">
        <v>33</v>
      </c>
    </row>
    <row r="122" spans="1:4" x14ac:dyDescent="0.35">
      <c r="A122">
        <v>104828</v>
      </c>
      <c r="B122" t="s">
        <v>1837</v>
      </c>
      <c r="C122" t="s">
        <v>1599</v>
      </c>
      <c r="D122" t="s">
        <v>39</v>
      </c>
    </row>
    <row r="123" spans="1:4" x14ac:dyDescent="0.35">
      <c r="A123">
        <v>3058</v>
      </c>
      <c r="B123" t="s">
        <v>130</v>
      </c>
      <c r="C123" t="s">
        <v>33</v>
      </c>
      <c r="D123" t="s">
        <v>33</v>
      </c>
    </row>
    <row r="124" spans="1:4" x14ac:dyDescent="0.35">
      <c r="A124">
        <v>104461</v>
      </c>
      <c r="B124" t="s">
        <v>131</v>
      </c>
      <c r="C124" t="s">
        <v>1599</v>
      </c>
      <c r="D124" t="s">
        <v>39</v>
      </c>
    </row>
    <row r="125" spans="1:4" x14ac:dyDescent="0.35">
      <c r="A125">
        <v>104906</v>
      </c>
      <c r="B125" t="s">
        <v>1834</v>
      </c>
      <c r="C125" t="s">
        <v>33</v>
      </c>
      <c r="D125" t="s">
        <v>33</v>
      </c>
    </row>
    <row r="126" spans="1:4" x14ac:dyDescent="0.35">
      <c r="A126">
        <v>3004</v>
      </c>
      <c r="B126" t="s">
        <v>132</v>
      </c>
      <c r="C126" t="s">
        <v>35</v>
      </c>
      <c r="D126" t="s">
        <v>35</v>
      </c>
    </row>
    <row r="127" spans="1:4" x14ac:dyDescent="0.35">
      <c r="A127">
        <v>3028</v>
      </c>
      <c r="B127" t="s">
        <v>133</v>
      </c>
      <c r="C127" t="s">
        <v>33</v>
      </c>
      <c r="D127" t="s">
        <v>33</v>
      </c>
    </row>
    <row r="128" spans="1:4" x14ac:dyDescent="0.35">
      <c r="A128">
        <v>104768</v>
      </c>
      <c r="B128" t="s">
        <v>134</v>
      </c>
      <c r="C128" t="s">
        <v>1599</v>
      </c>
      <c r="D128" t="s">
        <v>38</v>
      </c>
    </row>
    <row r="129" spans="1:4" x14ac:dyDescent="0.35">
      <c r="A129">
        <v>104793</v>
      </c>
      <c r="B129" t="s">
        <v>1701</v>
      </c>
      <c r="C129" t="s">
        <v>1599</v>
      </c>
      <c r="D129" t="s">
        <v>38</v>
      </c>
    </row>
    <row r="130" spans="1:4" x14ac:dyDescent="0.35">
      <c r="A130">
        <v>104905</v>
      </c>
      <c r="B130" t="s">
        <v>1702</v>
      </c>
      <c r="C130" t="s">
        <v>1599</v>
      </c>
      <c r="D130" t="s">
        <v>38</v>
      </c>
    </row>
    <row r="131" spans="1:4" x14ac:dyDescent="0.35">
      <c r="A131">
        <v>3061</v>
      </c>
      <c r="B131" t="s">
        <v>1855</v>
      </c>
      <c r="C131" t="s">
        <v>33</v>
      </c>
      <c r="D131" t="s">
        <v>33</v>
      </c>
    </row>
    <row r="132" spans="1:4" x14ac:dyDescent="0.35">
      <c r="A132">
        <v>104960</v>
      </c>
      <c r="B132" t="s">
        <v>1993</v>
      </c>
      <c r="C132" t="s">
        <v>1599</v>
      </c>
      <c r="D132" t="s">
        <v>40</v>
      </c>
    </row>
    <row r="133" spans="1:4" x14ac:dyDescent="0.35">
      <c r="A133" s="55">
        <v>104885</v>
      </c>
      <c r="B133" t="s">
        <v>1598</v>
      </c>
      <c r="C133" t="s">
        <v>1599</v>
      </c>
      <c r="D133" t="s">
        <v>39</v>
      </c>
    </row>
    <row r="134" spans="1:4" x14ac:dyDescent="0.35">
      <c r="A134">
        <v>104956</v>
      </c>
      <c r="B134" t="s">
        <v>1856</v>
      </c>
      <c r="C134" t="s">
        <v>1599</v>
      </c>
      <c r="D134" t="s">
        <v>39</v>
      </c>
    </row>
    <row r="135" spans="1:4" x14ac:dyDescent="0.35">
      <c r="A135">
        <v>2060</v>
      </c>
      <c r="B135" t="s">
        <v>135</v>
      </c>
      <c r="C135" t="s">
        <v>1599</v>
      </c>
      <c r="D135" t="s">
        <v>39</v>
      </c>
    </row>
    <row r="136" spans="1:4" x14ac:dyDescent="0.35">
      <c r="A136">
        <v>3059</v>
      </c>
      <c r="B136" t="s">
        <v>72</v>
      </c>
      <c r="C136" t="s">
        <v>33</v>
      </c>
      <c r="D136" t="s">
        <v>33</v>
      </c>
    </row>
    <row r="137" spans="1:4" x14ac:dyDescent="0.35">
      <c r="A137">
        <v>3081</v>
      </c>
      <c r="B137" t="s">
        <v>26</v>
      </c>
      <c r="C137" t="s">
        <v>1599</v>
      </c>
      <c r="D137" t="s">
        <v>36</v>
      </c>
    </row>
    <row r="138" spans="1:4" x14ac:dyDescent="0.35">
      <c r="A138">
        <v>2438</v>
      </c>
      <c r="B138" t="s">
        <v>136</v>
      </c>
      <c r="C138" t="s">
        <v>1599</v>
      </c>
      <c r="D138" t="s">
        <v>39</v>
      </c>
    </row>
    <row r="139" spans="1:4" x14ac:dyDescent="0.35">
      <c r="A139">
        <v>104720</v>
      </c>
      <c r="B139" t="s">
        <v>137</v>
      </c>
      <c r="C139" t="s">
        <v>1599</v>
      </c>
      <c r="D139" t="s">
        <v>38</v>
      </c>
    </row>
    <row r="140" spans="1:4" x14ac:dyDescent="0.35">
      <c r="A140">
        <v>104537</v>
      </c>
      <c r="B140" t="s">
        <v>138</v>
      </c>
      <c r="C140" t="s">
        <v>1599</v>
      </c>
      <c r="D140" t="s">
        <v>38</v>
      </c>
    </row>
    <row r="141" spans="1:4" x14ac:dyDescent="0.35">
      <c r="A141">
        <v>3005</v>
      </c>
      <c r="B141" t="s">
        <v>139</v>
      </c>
      <c r="C141" t="s">
        <v>35</v>
      </c>
      <c r="D141" t="s">
        <v>35</v>
      </c>
    </row>
    <row r="142" spans="1:4" x14ac:dyDescent="0.35">
      <c r="A142">
        <v>104893</v>
      </c>
      <c r="B142" t="s">
        <v>1703</v>
      </c>
      <c r="C142" t="s">
        <v>1599</v>
      </c>
      <c r="D142" t="s">
        <v>39</v>
      </c>
    </row>
    <row r="143" spans="1:4" x14ac:dyDescent="0.35">
      <c r="A143">
        <v>3052</v>
      </c>
      <c r="B143" t="s">
        <v>116</v>
      </c>
      <c r="C143" t="s">
        <v>33</v>
      </c>
      <c r="D143" t="s">
        <v>33</v>
      </c>
    </row>
    <row r="144" spans="1:4" x14ac:dyDescent="0.35">
      <c r="A144">
        <v>104837</v>
      </c>
      <c r="B144" t="s">
        <v>140</v>
      </c>
      <c r="C144" t="s">
        <v>1599</v>
      </c>
      <c r="D144" t="s">
        <v>39</v>
      </c>
    </row>
    <row r="145" spans="1:4" x14ac:dyDescent="0.35">
      <c r="A145">
        <v>104579</v>
      </c>
      <c r="B145" t="s">
        <v>141</v>
      </c>
      <c r="C145" t="s">
        <v>34</v>
      </c>
      <c r="D145" t="s">
        <v>37</v>
      </c>
    </row>
    <row r="146" spans="1:4" x14ac:dyDescent="0.35">
      <c r="A146">
        <v>104567</v>
      </c>
      <c r="B146" t="s">
        <v>27</v>
      </c>
      <c r="C146" t="s">
        <v>1599</v>
      </c>
      <c r="D146" t="s">
        <v>40</v>
      </c>
    </row>
    <row r="147" spans="1:4" x14ac:dyDescent="0.35">
      <c r="A147">
        <v>105757</v>
      </c>
      <c r="B147" t="s">
        <v>142</v>
      </c>
      <c r="C147" t="s">
        <v>1599</v>
      </c>
      <c r="D147" t="s">
        <v>39</v>
      </c>
    </row>
    <row r="148" spans="1:4" x14ac:dyDescent="0.35">
      <c r="A148">
        <v>104827</v>
      </c>
      <c r="B148" t="s">
        <v>143</v>
      </c>
      <c r="C148" t="s">
        <v>1599</v>
      </c>
      <c r="D148" t="s">
        <v>39</v>
      </c>
    </row>
    <row r="149" spans="1:4" x14ac:dyDescent="0.35">
      <c r="A149">
        <v>104194</v>
      </c>
      <c r="B149" t="s">
        <v>144</v>
      </c>
      <c r="C149" t="s">
        <v>1599</v>
      </c>
      <c r="D149" t="s">
        <v>36</v>
      </c>
    </row>
    <row r="150" spans="1:4" x14ac:dyDescent="0.35">
      <c r="A150">
        <v>2427</v>
      </c>
      <c r="B150" t="s">
        <v>145</v>
      </c>
      <c r="C150" t="s">
        <v>1599</v>
      </c>
      <c r="D150" t="s">
        <v>39</v>
      </c>
    </row>
    <row r="151" spans="1:4" x14ac:dyDescent="0.35">
      <c r="A151">
        <v>2278</v>
      </c>
      <c r="B151" t="s">
        <v>1704</v>
      </c>
      <c r="C151" t="s">
        <v>1599</v>
      </c>
      <c r="D151" t="s">
        <v>39</v>
      </c>
    </row>
    <row r="152" spans="1:4" x14ac:dyDescent="0.35">
      <c r="A152">
        <v>104518</v>
      </c>
      <c r="B152" t="s">
        <v>146</v>
      </c>
      <c r="C152" t="s">
        <v>1599</v>
      </c>
      <c r="D152" t="s">
        <v>36</v>
      </c>
    </row>
    <row r="153" spans="1:4" x14ac:dyDescent="0.35">
      <c r="A153">
        <v>5047</v>
      </c>
      <c r="B153" t="s">
        <v>147</v>
      </c>
      <c r="C153" t="s">
        <v>1599</v>
      </c>
      <c r="D153" t="s">
        <v>36</v>
      </c>
    </row>
    <row r="154" spans="1:4" x14ac:dyDescent="0.35">
      <c r="A154">
        <v>2312</v>
      </c>
      <c r="B154" t="s">
        <v>148</v>
      </c>
      <c r="C154" t="s">
        <v>1599</v>
      </c>
      <c r="D154" t="s">
        <v>39</v>
      </c>
    </row>
    <row r="155" spans="1:4" x14ac:dyDescent="0.35">
      <c r="A155">
        <v>104230</v>
      </c>
      <c r="B155" t="s">
        <v>149</v>
      </c>
      <c r="C155" t="s">
        <v>1599</v>
      </c>
      <c r="D155" t="s">
        <v>39</v>
      </c>
    </row>
    <row r="156" spans="1:4" x14ac:dyDescent="0.35">
      <c r="A156">
        <v>104639</v>
      </c>
      <c r="B156" t="s">
        <v>1705</v>
      </c>
      <c r="C156" t="s">
        <v>1599</v>
      </c>
      <c r="D156" t="s">
        <v>33</v>
      </c>
    </row>
    <row r="157" spans="1:4" x14ac:dyDescent="0.35">
      <c r="A157">
        <v>3063</v>
      </c>
      <c r="B157" t="s">
        <v>150</v>
      </c>
      <c r="C157" t="s">
        <v>33</v>
      </c>
      <c r="D157" t="s">
        <v>33</v>
      </c>
    </row>
    <row r="158" spans="1:4" x14ac:dyDescent="0.35">
      <c r="A158" s="55">
        <v>104854</v>
      </c>
      <c r="B158" t="s">
        <v>1593</v>
      </c>
      <c r="C158" t="s">
        <v>1599</v>
      </c>
      <c r="D158" t="s">
        <v>39</v>
      </c>
    </row>
    <row r="159" spans="1:4" x14ac:dyDescent="0.35">
      <c r="A159">
        <v>3064</v>
      </c>
      <c r="B159" t="s">
        <v>151</v>
      </c>
      <c r="C159" t="s">
        <v>33</v>
      </c>
      <c r="D159" t="s">
        <v>33</v>
      </c>
    </row>
    <row r="160" spans="1:4" x14ac:dyDescent="0.35">
      <c r="A160">
        <v>104515</v>
      </c>
      <c r="B160" t="s">
        <v>152</v>
      </c>
      <c r="C160" t="s">
        <v>1599</v>
      </c>
      <c r="D160" t="s">
        <v>39</v>
      </c>
    </row>
    <row r="161" spans="1:4" x14ac:dyDescent="0.35">
      <c r="A161">
        <v>3065</v>
      </c>
      <c r="B161" t="s">
        <v>73</v>
      </c>
      <c r="C161" t="s">
        <v>33</v>
      </c>
      <c r="D161" t="s">
        <v>33</v>
      </c>
    </row>
    <row r="162" spans="1:4" x14ac:dyDescent="0.35">
      <c r="A162" s="55">
        <v>104880</v>
      </c>
      <c r="B162" t="s">
        <v>1597</v>
      </c>
      <c r="C162" t="s">
        <v>1599</v>
      </c>
      <c r="D162" t="s">
        <v>39</v>
      </c>
    </row>
    <row r="163" spans="1:4" x14ac:dyDescent="0.35">
      <c r="A163">
        <v>104923</v>
      </c>
      <c r="B163" t="s">
        <v>1706</v>
      </c>
      <c r="C163" t="s">
        <v>1599</v>
      </c>
      <c r="D163" t="s">
        <v>33</v>
      </c>
    </row>
    <row r="164" spans="1:4" x14ac:dyDescent="0.35">
      <c r="A164">
        <v>104750</v>
      </c>
      <c r="B164" t="s">
        <v>153</v>
      </c>
      <c r="C164" t="s">
        <v>1599</v>
      </c>
      <c r="D164" t="s">
        <v>38</v>
      </c>
    </row>
    <row r="165" spans="1:4" x14ac:dyDescent="0.35">
      <c r="A165">
        <v>104510</v>
      </c>
      <c r="B165" t="s">
        <v>154</v>
      </c>
      <c r="C165" t="s">
        <v>34</v>
      </c>
      <c r="D165" t="s">
        <v>39</v>
      </c>
    </row>
    <row r="166" spans="1:4" x14ac:dyDescent="0.35">
      <c r="A166">
        <v>3066</v>
      </c>
      <c r="B166" t="s">
        <v>155</v>
      </c>
      <c r="C166" t="s">
        <v>33</v>
      </c>
      <c r="D166" t="s">
        <v>33</v>
      </c>
    </row>
    <row r="167" spans="1:4" x14ac:dyDescent="0.35">
      <c r="A167">
        <v>3067</v>
      </c>
      <c r="B167" t="s">
        <v>1707</v>
      </c>
      <c r="C167" t="s">
        <v>33</v>
      </c>
      <c r="D167" t="s">
        <v>33</v>
      </c>
    </row>
    <row r="168" spans="1:4" x14ac:dyDescent="0.35">
      <c r="A168">
        <v>104467</v>
      </c>
      <c r="B168" t="s">
        <v>28</v>
      </c>
      <c r="C168" t="s">
        <v>1599</v>
      </c>
      <c r="D168" t="s">
        <v>39</v>
      </c>
    </row>
    <row r="169" spans="1:4" x14ac:dyDescent="0.35">
      <c r="A169">
        <v>104745</v>
      </c>
      <c r="B169" t="s">
        <v>156</v>
      </c>
      <c r="C169" t="s">
        <v>1599</v>
      </c>
      <c r="D169" t="s">
        <v>39</v>
      </c>
    </row>
    <row r="170" spans="1:4" x14ac:dyDescent="0.35">
      <c r="A170">
        <v>3078</v>
      </c>
      <c r="B170" t="s">
        <v>1708</v>
      </c>
      <c r="C170" t="s">
        <v>1599</v>
      </c>
      <c r="D170" t="s">
        <v>39</v>
      </c>
    </row>
    <row r="171" spans="1:4" x14ac:dyDescent="0.35">
      <c r="A171">
        <v>3079</v>
      </c>
      <c r="B171" t="s">
        <v>157</v>
      </c>
      <c r="C171" t="s">
        <v>33</v>
      </c>
      <c r="D171" t="s">
        <v>33</v>
      </c>
    </row>
    <row r="172" spans="1:4" x14ac:dyDescent="0.35">
      <c r="A172">
        <v>104946</v>
      </c>
      <c r="B172" t="s">
        <v>1857</v>
      </c>
      <c r="C172" t="s">
        <v>1599</v>
      </c>
      <c r="D172" t="s">
        <v>39</v>
      </c>
    </row>
  </sheetData>
  <sheetProtection algorithmName="SHA-512" hashValue="PctEJA+ncJr3ux+ETefDoBQcdb7ErpCwpFS+PbwnK0zZJXxQWsnBCsh5GKWP3xpulWtY+MHoebA0jTJiNTN26A==" saltValue="+9eqZ/HRkEEsMkLRWTypHQ==" spinCount="100000" sheet="1" objects="1" scenarios="1"/>
  <sortState xmlns:xlrd2="http://schemas.microsoft.com/office/spreadsheetml/2017/richdata2" ref="F2:F19">
    <sortCondition ref="F2:F19"/>
  </sortState>
  <conditionalFormatting sqref="A172">
    <cfRule type="duplicateValues" dxfId="1" priority="1"/>
  </conditionalFormatting>
  <conditionalFormatting sqref="B173:B1048576">
    <cfRule type="duplicateValues" dxfId="0" priority="2"/>
  </conditionalFormatting>
  <pageMargins left="0.7" right="0.7" top="0.75" bottom="0.75" header="0.3" footer="0.3"/>
  <pageSetup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A087-1235-409E-92AC-FB2E909BB39B}">
  <dimension ref="A1:R938"/>
  <sheetViews>
    <sheetView zoomScaleNormal="100" workbookViewId="0"/>
  </sheetViews>
  <sheetFormatPr defaultRowHeight="14.5" x14ac:dyDescent="0.35"/>
  <cols>
    <col min="1" max="1" width="9.81640625" customWidth="1"/>
    <col min="2" max="2" width="63.1796875" customWidth="1"/>
    <col min="3" max="3" width="17" customWidth="1"/>
    <col min="4" max="4" width="22.1796875" customWidth="1"/>
    <col min="5" max="5" width="24.453125" customWidth="1"/>
    <col min="6" max="6" width="14" customWidth="1"/>
    <col min="7" max="7" width="13.26953125" customWidth="1"/>
    <col min="8" max="8" width="25.81640625" customWidth="1"/>
    <col min="9" max="9" width="22.7265625" customWidth="1"/>
    <col min="10" max="10" width="8.7265625" customWidth="1"/>
    <col min="11" max="11" width="27.7265625" customWidth="1"/>
    <col min="12" max="12" width="27.54296875" customWidth="1"/>
    <col min="13" max="13" width="50.54296875" customWidth="1"/>
    <col min="14" max="15" width="14" customWidth="1"/>
    <col min="16" max="16" width="15" customWidth="1"/>
  </cols>
  <sheetData>
    <row r="1" spans="1:18" s="47" customFormat="1" x14ac:dyDescent="0.35">
      <c r="A1" s="78" t="s">
        <v>1428</v>
      </c>
      <c r="B1" s="78" t="s">
        <v>1427</v>
      </c>
      <c r="C1" s="78" t="s">
        <v>1426</v>
      </c>
      <c r="D1" s="78" t="s">
        <v>1425</v>
      </c>
      <c r="E1" s="78" t="s">
        <v>1424</v>
      </c>
      <c r="F1" s="78" t="s">
        <v>7</v>
      </c>
      <c r="G1" s="78" t="s">
        <v>1423</v>
      </c>
      <c r="H1" s="78" t="s">
        <v>1422</v>
      </c>
      <c r="I1" s="78" t="s">
        <v>1421</v>
      </c>
      <c r="J1" s="78" t="s">
        <v>20</v>
      </c>
      <c r="K1" s="78" t="s">
        <v>1420</v>
      </c>
      <c r="L1" s="78" t="s">
        <v>1419</v>
      </c>
      <c r="M1" s="78" t="s">
        <v>1418</v>
      </c>
      <c r="N1" s="78" t="s">
        <v>159</v>
      </c>
      <c r="O1" s="78" t="s">
        <v>160</v>
      </c>
      <c r="P1" s="78" t="s">
        <v>1589</v>
      </c>
      <c r="Q1" s="78" t="s">
        <v>1590</v>
      </c>
      <c r="R1" s="78" t="s">
        <v>1591</v>
      </c>
    </row>
    <row r="2" spans="1:18" x14ac:dyDescent="0.35">
      <c r="A2" s="89">
        <v>910010</v>
      </c>
      <c r="B2" s="90" t="s">
        <v>1417</v>
      </c>
      <c r="E2" s="90" t="s">
        <v>1709</v>
      </c>
      <c r="G2" s="90" t="s">
        <v>163</v>
      </c>
      <c r="H2" s="90" t="s">
        <v>438</v>
      </c>
      <c r="I2" s="90" t="s">
        <v>1709</v>
      </c>
      <c r="J2" s="90" t="s">
        <v>161</v>
      </c>
      <c r="K2" s="89">
        <v>5.89</v>
      </c>
      <c r="L2" s="90" t="s">
        <v>1709</v>
      </c>
      <c r="M2" s="90" t="s">
        <v>1709</v>
      </c>
      <c r="P2" s="79">
        <f ca="1" xml:space="preserve"> CELL("contents")</f>
        <v>0</v>
      </c>
      <c r="Q2" s="81" t="str">
        <f ca="1">IFERROR(INDEX($B$2:$B$938,MATCH(ROWS(Q$1:$Q1),$R$2:$R$938,0)),"")</f>
        <v>150 Mile House Waste Heat (CAN)</v>
      </c>
      <c r="R2" s="79">
        <f ca="1">IF(ISNUMBER(SEARCH($P$2,B2)),MAX(R$1:$R1)+1,0)</f>
        <v>1</v>
      </c>
    </row>
    <row r="3" spans="1:18" x14ac:dyDescent="0.35">
      <c r="A3" s="89">
        <v>501131</v>
      </c>
      <c r="B3" s="90" t="s">
        <v>1416</v>
      </c>
      <c r="E3" s="90" t="s">
        <v>1709</v>
      </c>
      <c r="G3" s="90" t="s">
        <v>245</v>
      </c>
      <c r="H3" s="90" t="s">
        <v>162</v>
      </c>
      <c r="I3" s="90" t="s">
        <v>1709</v>
      </c>
      <c r="J3" s="90" t="s">
        <v>161</v>
      </c>
      <c r="K3" s="89">
        <v>0.8</v>
      </c>
      <c r="L3" s="90" t="s">
        <v>1709</v>
      </c>
      <c r="M3" s="90" t="s">
        <v>1709</v>
      </c>
      <c r="P3" s="80"/>
      <c r="Q3" s="81" t="str">
        <f ca="1">IFERROR(INDEX($B$2:$B$938,MATCH(ROWS(Q$1:$Q2),$R$2:$R$938,0)),"")</f>
        <v>Copper Mountain Solar 1 (CM10)</v>
      </c>
      <c r="R3" s="79">
        <f ca="1">IF(ISNUMBER(SEARCH($P$2,B3)),MAX(R$1:$R2)+1,0)</f>
        <v>0</v>
      </c>
    </row>
    <row r="4" spans="1:18" x14ac:dyDescent="0.35">
      <c r="A4" s="89">
        <v>501050</v>
      </c>
      <c r="B4" s="90" t="s">
        <v>1415</v>
      </c>
      <c r="D4" s="89">
        <v>58455</v>
      </c>
      <c r="E4" s="90" t="s">
        <v>1709</v>
      </c>
      <c r="G4" s="90" t="s">
        <v>190</v>
      </c>
      <c r="H4" s="90" t="s">
        <v>162</v>
      </c>
      <c r="I4" s="90" t="s">
        <v>1709</v>
      </c>
      <c r="J4" s="90" t="s">
        <v>161</v>
      </c>
      <c r="K4" s="89">
        <v>2.7</v>
      </c>
      <c r="L4" s="90" t="s">
        <v>1709</v>
      </c>
      <c r="M4" s="90" t="s">
        <v>1414</v>
      </c>
      <c r="N4" s="91">
        <v>44.528055999999999</v>
      </c>
      <c r="O4" s="91">
        <v>-121.152778</v>
      </c>
      <c r="P4" s="80"/>
      <c r="Q4" s="81" t="str">
        <f ca="1">IFERROR(INDEX($B$2:$B$938,MATCH(ROWS(Q$1:$Q3),$R$2:$R$938,0)),"")</f>
        <v>Hammerich 10079 [Solar]</v>
      </c>
      <c r="R4" s="79">
        <f ca="1">IF(ISNUMBER(SEARCH($P$2,B4)),MAX(R$1:$R3)+1,0)</f>
        <v>0</v>
      </c>
    </row>
    <row r="5" spans="1:18" x14ac:dyDescent="0.35">
      <c r="A5" s="89">
        <v>501020</v>
      </c>
      <c r="B5" s="90" t="s">
        <v>1413</v>
      </c>
      <c r="E5" s="90" t="s">
        <v>1709</v>
      </c>
      <c r="G5" s="90" t="s">
        <v>163</v>
      </c>
      <c r="H5" s="90" t="s">
        <v>162</v>
      </c>
      <c r="I5" s="90" t="s">
        <v>1709</v>
      </c>
      <c r="J5" s="90" t="s">
        <v>161</v>
      </c>
      <c r="K5" s="89">
        <v>24</v>
      </c>
      <c r="L5" s="90" t="s">
        <v>217</v>
      </c>
      <c r="M5" s="90" t="s">
        <v>1709</v>
      </c>
      <c r="P5" s="80"/>
      <c r="Q5" s="81" t="str">
        <f ca="1">IFERROR(INDEX($B$2:$B$938,MATCH(ROWS(Q$1:$Q4),$R$2:$R$938,0)),"")</f>
        <v>Hammerich 10082 [Solar]</v>
      </c>
      <c r="R5" s="79">
        <f ca="1">IF(ISNUMBER(SEARCH($P$2,B5)),MAX(R$1:$R4)+1,0)</f>
        <v>0</v>
      </c>
    </row>
    <row r="6" spans="1:18" x14ac:dyDescent="0.35">
      <c r="A6" s="89">
        <v>710119</v>
      </c>
      <c r="B6" s="90" t="s">
        <v>1412</v>
      </c>
      <c r="D6" s="89">
        <v>61496</v>
      </c>
      <c r="E6" s="90" t="s">
        <v>1709</v>
      </c>
      <c r="F6" s="89">
        <v>64038</v>
      </c>
      <c r="G6" s="90" t="s">
        <v>190</v>
      </c>
      <c r="H6" s="90" t="s">
        <v>189</v>
      </c>
      <c r="I6" s="90" t="s">
        <v>195</v>
      </c>
      <c r="J6" s="90" t="s">
        <v>1709</v>
      </c>
      <c r="K6" s="89">
        <v>10</v>
      </c>
      <c r="L6" s="90" t="s">
        <v>1709</v>
      </c>
      <c r="M6" s="90" t="s">
        <v>1411</v>
      </c>
      <c r="N6" s="91">
        <v>44.674999999999997</v>
      </c>
      <c r="O6" s="91">
        <v>-121.122</v>
      </c>
      <c r="P6" s="80"/>
      <c r="Q6" s="81" t="str">
        <f ca="1">IFERROR(INDEX($B$2:$B$938,MATCH(ROWS(Q$1:$Q5),$R$2:$R$938,0)),"")</f>
        <v>Hammerich 10083 [Solar]</v>
      </c>
      <c r="R6" s="79">
        <f ca="1">IF(ISNUMBER(SEARCH($P$2,B6)),MAX(R$1:$R5)+1,0)</f>
        <v>0</v>
      </c>
    </row>
    <row r="7" spans="1:18" x14ac:dyDescent="0.35">
      <c r="A7" s="89">
        <v>910472</v>
      </c>
      <c r="B7" s="90" t="s">
        <v>1496</v>
      </c>
      <c r="C7" s="89">
        <v>1006556</v>
      </c>
      <c r="D7" s="89">
        <v>55210</v>
      </c>
      <c r="E7" s="90" t="s">
        <v>1709</v>
      </c>
      <c r="G7" s="90" t="s">
        <v>445</v>
      </c>
      <c r="H7" s="90" t="s">
        <v>166</v>
      </c>
      <c r="I7" s="90" t="s">
        <v>1709</v>
      </c>
      <c r="J7" s="90" t="s">
        <v>1709</v>
      </c>
      <c r="K7" s="89">
        <v>240</v>
      </c>
      <c r="L7" s="90" t="s">
        <v>1497</v>
      </c>
      <c r="M7" s="90" t="s">
        <v>1498</v>
      </c>
      <c r="N7" s="91">
        <v>32.114184999999999</v>
      </c>
      <c r="O7" s="91">
        <v>-106.84648300000001</v>
      </c>
      <c r="P7" s="80"/>
      <c r="Q7" s="81" t="str">
        <f ca="1">IFERROR(INDEX($B$2:$B$938,MATCH(ROWS(Q$1:$Q6),$R$2:$R$938,0)),"")</f>
        <v>Hammerich 10084 [Solar]</v>
      </c>
      <c r="R7" s="79">
        <f ca="1">IF(ISNUMBER(SEARCH($P$2,B7)),MAX(R$1:$R6)+1,0)</f>
        <v>0</v>
      </c>
    </row>
    <row r="8" spans="1:18" x14ac:dyDescent="0.35">
      <c r="A8" s="89">
        <v>501007</v>
      </c>
      <c r="B8" s="90" t="s">
        <v>1410</v>
      </c>
      <c r="E8" s="90" t="s">
        <v>1709</v>
      </c>
      <c r="G8" s="90" t="s">
        <v>182</v>
      </c>
      <c r="H8" s="90" t="s">
        <v>162</v>
      </c>
      <c r="I8" s="90" t="s">
        <v>1709</v>
      </c>
      <c r="J8" s="90" t="s">
        <v>161</v>
      </c>
      <c r="K8" s="89">
        <v>0.22500000000000001</v>
      </c>
      <c r="L8" s="90" t="s">
        <v>1709</v>
      </c>
      <c r="M8" s="90" t="s">
        <v>1709</v>
      </c>
      <c r="P8" s="80"/>
      <c r="Q8" s="81" t="str">
        <f ca="1">IFERROR(INDEX($B$2:$B$938,MATCH(ROWS(Q$1:$Q7),$R$2:$R$938,0)),"")</f>
        <v>MCAS Yuma Microgrid MCGX02</v>
      </c>
      <c r="R8" s="79">
        <f ca="1">IF(ISNUMBER(SEARCH($P$2,B8)),MAX(R$1:$R7)+1,0)</f>
        <v>0</v>
      </c>
    </row>
    <row r="9" spans="1:18" x14ac:dyDescent="0.35">
      <c r="A9" s="89">
        <v>910582</v>
      </c>
      <c r="B9" s="90" t="s">
        <v>1755</v>
      </c>
      <c r="E9" s="90" t="s">
        <v>1709</v>
      </c>
      <c r="G9" s="90" t="s">
        <v>167</v>
      </c>
      <c r="H9" s="90" t="s">
        <v>189</v>
      </c>
      <c r="I9" s="90" t="s">
        <v>1709</v>
      </c>
      <c r="J9" s="90" t="s">
        <v>1709</v>
      </c>
      <c r="K9" s="89">
        <v>150</v>
      </c>
      <c r="L9" s="90" t="s">
        <v>228</v>
      </c>
      <c r="M9" s="90" t="s">
        <v>1709</v>
      </c>
      <c r="P9" s="80"/>
      <c r="Q9" s="81" t="str">
        <f ca="1">IFERROR(INDEX($B$2:$B$938,MATCH(ROWS(Q$1:$Q8),$R$2:$R$938,0)),"")</f>
        <v>Potholes East Canal 66.0 Hydro</v>
      </c>
      <c r="R9" s="79">
        <f ca="1">IF(ISNUMBER(SEARCH($P$2,B9)),MAX(R$1:$R8)+1,0)</f>
        <v>0</v>
      </c>
    </row>
    <row r="10" spans="1:18" x14ac:dyDescent="0.35">
      <c r="A10" s="89">
        <v>700003</v>
      </c>
      <c r="B10" s="90" t="s">
        <v>1409</v>
      </c>
      <c r="D10" s="89">
        <v>57373</v>
      </c>
      <c r="E10" s="90" t="s">
        <v>1709</v>
      </c>
      <c r="F10" s="89">
        <v>60894</v>
      </c>
      <c r="G10" s="90" t="s">
        <v>167</v>
      </c>
      <c r="H10" s="90" t="s">
        <v>189</v>
      </c>
      <c r="I10" s="90" t="s">
        <v>195</v>
      </c>
      <c r="J10" s="90" t="s">
        <v>1709</v>
      </c>
      <c r="K10" s="89">
        <v>226.7</v>
      </c>
      <c r="L10" s="90" t="s">
        <v>1709</v>
      </c>
      <c r="M10" s="90" t="s">
        <v>1408</v>
      </c>
      <c r="N10" s="91">
        <v>32.977400000000003</v>
      </c>
      <c r="O10" s="91">
        <v>-113.4945</v>
      </c>
      <c r="P10" s="80"/>
      <c r="Q10" s="81" t="str">
        <f ca="1">IFERROR(INDEX($B$2:$B$938,MATCH(ROWS(Q$1:$Q9),$R$2:$R$938,0)),"")</f>
        <v/>
      </c>
      <c r="R10" s="79">
        <f ca="1">IF(ISNUMBER(SEARCH($P$2,B10)),MAX(R$1:$R9)+1,0)</f>
        <v>0</v>
      </c>
    </row>
    <row r="11" spans="1:18" x14ac:dyDescent="0.35">
      <c r="A11" s="89">
        <v>910124</v>
      </c>
      <c r="B11" s="90" t="s">
        <v>1407</v>
      </c>
      <c r="C11" s="89">
        <v>1007206</v>
      </c>
      <c r="D11" s="89">
        <v>141</v>
      </c>
      <c r="E11" s="90" t="s">
        <v>1709</v>
      </c>
      <c r="G11" s="90" t="s">
        <v>167</v>
      </c>
      <c r="H11" s="90" t="s">
        <v>166</v>
      </c>
      <c r="I11" s="90" t="s">
        <v>1709</v>
      </c>
      <c r="J11" s="90" t="s">
        <v>1709</v>
      </c>
      <c r="K11" s="89">
        <v>613.5</v>
      </c>
      <c r="L11" s="90" t="s">
        <v>1709</v>
      </c>
      <c r="M11" s="90" t="s">
        <v>1406</v>
      </c>
      <c r="N11" s="91">
        <v>33.556100000000001</v>
      </c>
      <c r="O11" s="91">
        <v>-112.2153</v>
      </c>
      <c r="P11" s="80"/>
      <c r="Q11" s="81" t="str">
        <f ca="1">IFERROR(INDEX($B$2:$B$938,MATCH(ROWS(Q$1:$Q10),$R$2:$R$938,0)),"")</f>
        <v/>
      </c>
      <c r="R11" s="79">
        <f ca="1">IF(ISNUMBER(SEARCH($P$2,B11)),MAX(R$1:$R10)+1,0)</f>
        <v>0</v>
      </c>
    </row>
    <row r="12" spans="1:18" x14ac:dyDescent="0.35">
      <c r="A12" s="89">
        <v>910625</v>
      </c>
      <c r="B12" s="90" t="s">
        <v>1858</v>
      </c>
      <c r="D12" s="89">
        <v>52158</v>
      </c>
      <c r="E12" s="90" t="s">
        <v>1709</v>
      </c>
      <c r="F12" s="89">
        <v>60115</v>
      </c>
      <c r="G12" s="90" t="s">
        <v>249</v>
      </c>
      <c r="H12" s="90" t="s">
        <v>572</v>
      </c>
      <c r="I12" s="90" t="s">
        <v>1709</v>
      </c>
      <c r="J12" s="90" t="s">
        <v>1709</v>
      </c>
      <c r="K12" s="89">
        <v>20</v>
      </c>
      <c r="L12" s="90" t="s">
        <v>1859</v>
      </c>
      <c r="M12" s="90" t="s">
        <v>1860</v>
      </c>
      <c r="N12" s="91">
        <v>38.8339</v>
      </c>
      <c r="O12" s="91">
        <v>-122.881</v>
      </c>
      <c r="P12" s="80"/>
      <c r="Q12" s="81" t="str">
        <f ca="1">IFERROR(INDEX($B$2:$B$938,MATCH(ROWS(Q$1:$Q11),$R$2:$R$938,0)),"")</f>
        <v/>
      </c>
      <c r="R12" s="79">
        <f ca="1">IF(ISNUMBER(SEARCH($P$2,B12)),MAX(R$1:$R11)+1,0)</f>
        <v>0</v>
      </c>
    </row>
    <row r="13" spans="1:18" x14ac:dyDescent="0.35">
      <c r="A13" s="89">
        <v>910543</v>
      </c>
      <c r="B13" s="90" t="s">
        <v>1601</v>
      </c>
      <c r="D13" s="89">
        <v>62560</v>
      </c>
      <c r="E13" s="90" t="s">
        <v>1709</v>
      </c>
      <c r="F13" s="89">
        <v>64268</v>
      </c>
      <c r="G13" s="90" t="s">
        <v>190</v>
      </c>
      <c r="H13" s="90" t="s">
        <v>189</v>
      </c>
      <c r="I13" s="90" t="s">
        <v>195</v>
      </c>
      <c r="J13" s="90" t="s">
        <v>1709</v>
      </c>
      <c r="K13" s="89">
        <v>47.25</v>
      </c>
      <c r="L13" s="90" t="s">
        <v>25</v>
      </c>
      <c r="M13" s="90" t="s">
        <v>1602</v>
      </c>
      <c r="N13" s="91">
        <v>42.170175999999998</v>
      </c>
      <c r="O13" s="91">
        <v>-120.402317</v>
      </c>
      <c r="P13" s="80"/>
      <c r="Q13" s="81" t="str">
        <f ca="1">IFERROR(INDEX($B$2:$B$938,MATCH(ROWS(Q$1:$Q12),$R$2:$R$938,0)),"")</f>
        <v/>
      </c>
      <c r="R13" s="79">
        <f ca="1">IF(ISNUMBER(SEARCH($P$2,B13)),MAX(R$1:$R12)+1,0)</f>
        <v>0</v>
      </c>
    </row>
    <row r="14" spans="1:18" x14ac:dyDescent="0.35">
      <c r="A14" s="89">
        <v>501051</v>
      </c>
      <c r="B14" s="90" t="s">
        <v>1405</v>
      </c>
      <c r="E14" s="90" t="s">
        <v>1709</v>
      </c>
      <c r="G14" s="90" t="s">
        <v>163</v>
      </c>
      <c r="H14" s="90" t="s">
        <v>162</v>
      </c>
      <c r="I14" s="90" t="s">
        <v>1709</v>
      </c>
      <c r="J14" s="90" t="s">
        <v>161</v>
      </c>
      <c r="K14" s="89">
        <v>10</v>
      </c>
      <c r="L14" s="90" t="s">
        <v>1709</v>
      </c>
      <c r="M14" s="90" t="s">
        <v>1709</v>
      </c>
      <c r="P14" s="80"/>
      <c r="Q14" s="81" t="str">
        <f ca="1">IFERROR(INDEX($B$2:$B$938,MATCH(ROWS(Q$1:$Q13),$R$2:$R$938,0)),"")</f>
        <v/>
      </c>
      <c r="R14" s="79">
        <f ca="1">IF(ISNUMBER(SEARCH($P$2,B14)),MAX(R$1:$R13)+1,0)</f>
        <v>0</v>
      </c>
    </row>
    <row r="15" spans="1:18" x14ac:dyDescent="0.35">
      <c r="A15" s="89">
        <v>500216</v>
      </c>
      <c r="B15" s="90" t="s">
        <v>1404</v>
      </c>
      <c r="E15" s="90" t="s">
        <v>1709</v>
      </c>
      <c r="G15" s="90" t="s">
        <v>190</v>
      </c>
      <c r="H15" s="90" t="s">
        <v>162</v>
      </c>
      <c r="I15" s="90" t="s">
        <v>1709</v>
      </c>
      <c r="J15" s="90" t="s">
        <v>161</v>
      </c>
      <c r="K15" s="89">
        <v>0.5</v>
      </c>
      <c r="L15" s="90" t="s">
        <v>1709</v>
      </c>
      <c r="M15" s="90" t="s">
        <v>1709</v>
      </c>
      <c r="P15" s="80"/>
      <c r="Q15" s="81" t="str">
        <f ca="1">IFERROR(INDEX($B$2:$B$938,MATCH(ROWS(Q$1:$Q14),$R$2:$R$938,0)),"")</f>
        <v/>
      </c>
      <c r="R15" s="79">
        <f ca="1">IF(ISNUMBER(SEARCH($P$2,B15)),MAX(R$1:$R14)+1,0)</f>
        <v>0</v>
      </c>
    </row>
    <row r="16" spans="1:18" x14ac:dyDescent="0.35">
      <c r="A16" s="89">
        <v>500297</v>
      </c>
      <c r="B16" s="90" t="s">
        <v>1403</v>
      </c>
      <c r="D16" s="89">
        <v>851</v>
      </c>
      <c r="E16" s="90" t="s">
        <v>1709</v>
      </c>
      <c r="G16" s="90" t="s">
        <v>197</v>
      </c>
      <c r="H16" s="90" t="s">
        <v>162</v>
      </c>
      <c r="I16" s="90" t="s">
        <v>1709</v>
      </c>
      <c r="J16" s="90" t="s">
        <v>1709</v>
      </c>
      <c r="K16" s="89">
        <v>42</v>
      </c>
      <c r="L16" s="90" t="s">
        <v>321</v>
      </c>
      <c r="M16" s="90" t="s">
        <v>1402</v>
      </c>
      <c r="N16" s="91">
        <v>48.180244999999999</v>
      </c>
      <c r="O16" s="91">
        <v>-116.99858999999999</v>
      </c>
      <c r="P16" s="80"/>
      <c r="Q16" s="81" t="str">
        <f ca="1">IFERROR(INDEX($B$2:$B$938,MATCH(ROWS(Q$1:$Q15),$R$2:$R$938,0)),"")</f>
        <v/>
      </c>
      <c r="R16" s="79">
        <f ca="1">IF(ISNUMBER(SEARCH($P$2,B16)),MAX(R$1:$R15)+1,0)</f>
        <v>0</v>
      </c>
    </row>
    <row r="17" spans="1:18" x14ac:dyDescent="0.35">
      <c r="A17" s="89">
        <v>910114</v>
      </c>
      <c r="B17" s="90" t="s">
        <v>1401</v>
      </c>
      <c r="E17" s="90" t="s">
        <v>1709</v>
      </c>
      <c r="G17" s="90" t="s">
        <v>167</v>
      </c>
      <c r="H17" s="90" t="s">
        <v>727</v>
      </c>
      <c r="I17" s="90" t="s">
        <v>1709</v>
      </c>
      <c r="J17" s="90" t="s">
        <v>1709</v>
      </c>
      <c r="K17" s="89">
        <v>63</v>
      </c>
      <c r="L17" s="90" t="s">
        <v>1709</v>
      </c>
      <c r="M17" s="90" t="s">
        <v>1709</v>
      </c>
      <c r="P17" s="80"/>
      <c r="Q17" s="81" t="str">
        <f ca="1">IFERROR(INDEX($B$2:$B$938,MATCH(ROWS(Q$1:$Q16),$R$2:$R$938,0)),"")</f>
        <v/>
      </c>
      <c r="R17" s="79">
        <f ca="1">IF(ISNUMBER(SEARCH($P$2,B17)),MAX(R$1:$R16)+1,0)</f>
        <v>0</v>
      </c>
    </row>
    <row r="18" spans="1:18" x14ac:dyDescent="0.35">
      <c r="A18" s="89">
        <v>501052</v>
      </c>
      <c r="B18" s="90" t="s">
        <v>1400</v>
      </c>
      <c r="E18" s="90" t="s">
        <v>1709</v>
      </c>
      <c r="G18" s="90" t="s">
        <v>163</v>
      </c>
      <c r="H18" s="90" t="s">
        <v>162</v>
      </c>
      <c r="I18" s="90" t="s">
        <v>1709</v>
      </c>
      <c r="J18" s="90" t="s">
        <v>161</v>
      </c>
      <c r="K18" s="89">
        <v>9</v>
      </c>
      <c r="L18" s="90" t="s">
        <v>217</v>
      </c>
      <c r="M18" s="90" t="s">
        <v>1709</v>
      </c>
      <c r="P18" s="80"/>
      <c r="Q18" s="81" t="str">
        <f ca="1">IFERROR(INDEX($B$2:$B$938,MATCH(ROWS(Q$1:$Q17),$R$2:$R$938,0)),"")</f>
        <v/>
      </c>
      <c r="R18" s="79">
        <f ca="1">IF(ISNUMBER(SEARCH($P$2,B18)),MAX(R$1:$R17)+1,0)</f>
        <v>0</v>
      </c>
    </row>
    <row r="19" spans="1:18" x14ac:dyDescent="0.35">
      <c r="A19" s="89">
        <v>710120</v>
      </c>
      <c r="B19" s="90" t="s">
        <v>1399</v>
      </c>
      <c r="D19" s="89">
        <v>60011</v>
      </c>
      <c r="E19" s="90" t="s">
        <v>1709</v>
      </c>
      <c r="F19" s="89">
        <v>63451</v>
      </c>
      <c r="G19" s="90" t="s">
        <v>197</v>
      </c>
      <c r="H19" s="90" t="s">
        <v>189</v>
      </c>
      <c r="I19" s="90" t="s">
        <v>195</v>
      </c>
      <c r="J19" s="90" t="s">
        <v>1709</v>
      </c>
      <c r="K19" s="89">
        <v>20</v>
      </c>
      <c r="L19" s="90" t="s">
        <v>1709</v>
      </c>
      <c r="M19" s="90" t="s">
        <v>1397</v>
      </c>
      <c r="N19" s="91">
        <v>42.823999999999998</v>
      </c>
      <c r="O19" s="91">
        <v>-112.752</v>
      </c>
      <c r="P19" s="80"/>
      <c r="Q19" s="81" t="str">
        <f ca="1">IFERROR(INDEX($B$2:$B$938,MATCH(ROWS(Q$1:$Q18),$R$2:$R$938,0)),"")</f>
        <v/>
      </c>
      <c r="R19" s="79">
        <f ca="1">IF(ISNUMBER(SEARCH($P$2,B19)),MAX(R$1:$R18)+1,0)</f>
        <v>0</v>
      </c>
    </row>
    <row r="20" spans="1:18" x14ac:dyDescent="0.35">
      <c r="A20" s="89">
        <v>710121</v>
      </c>
      <c r="B20" s="90" t="s">
        <v>1398</v>
      </c>
      <c r="D20" s="89">
        <v>60012</v>
      </c>
      <c r="E20" s="90" t="s">
        <v>1709</v>
      </c>
      <c r="F20" s="89">
        <v>63450</v>
      </c>
      <c r="G20" s="90" t="s">
        <v>197</v>
      </c>
      <c r="H20" s="90" t="s">
        <v>189</v>
      </c>
      <c r="I20" s="90" t="s">
        <v>195</v>
      </c>
      <c r="J20" s="90" t="s">
        <v>1709</v>
      </c>
      <c r="K20" s="89">
        <v>20</v>
      </c>
      <c r="L20" s="90" t="s">
        <v>1709</v>
      </c>
      <c r="M20" s="90" t="s">
        <v>1397</v>
      </c>
      <c r="N20" s="91">
        <v>42.823999999999998</v>
      </c>
      <c r="O20" s="91">
        <v>-112.752</v>
      </c>
      <c r="P20" s="80"/>
      <c r="Q20" s="81" t="str">
        <f ca="1">IFERROR(INDEX($B$2:$B$938,MATCH(ROWS(Q$1:$Q19),$R$2:$R$938,0)),"")</f>
        <v/>
      </c>
      <c r="R20" s="79">
        <f ca="1">IF(ISNUMBER(SEARCH($P$2,B20)),MAX(R$1:$R19)+1,0)</f>
        <v>0</v>
      </c>
    </row>
    <row r="21" spans="1:18" x14ac:dyDescent="0.35">
      <c r="A21" s="89">
        <v>500298</v>
      </c>
      <c r="B21" s="90" t="s">
        <v>1396</v>
      </c>
      <c r="D21" s="89">
        <v>6395</v>
      </c>
      <c r="E21" s="90" t="s">
        <v>1709</v>
      </c>
      <c r="G21" s="90" t="s">
        <v>197</v>
      </c>
      <c r="H21" s="90" t="s">
        <v>162</v>
      </c>
      <c r="I21" s="90" t="s">
        <v>1709</v>
      </c>
      <c r="J21" s="90" t="s">
        <v>1709</v>
      </c>
      <c r="K21" s="89">
        <v>40</v>
      </c>
      <c r="L21" s="90" t="s">
        <v>321</v>
      </c>
      <c r="M21" s="90" t="s">
        <v>1395</v>
      </c>
      <c r="N21" s="91">
        <v>43.357066000000003</v>
      </c>
      <c r="O21" s="91">
        <v>-115.451517</v>
      </c>
      <c r="P21" s="80"/>
      <c r="Q21" s="81" t="str">
        <f ca="1">IFERROR(INDEX($B$2:$B$938,MATCH(ROWS(Q$1:$Q20),$R$2:$R$938,0)),"")</f>
        <v/>
      </c>
      <c r="R21" s="79">
        <f ca="1">IF(ISNUMBER(SEARCH($P$2,B21)),MAX(R$1:$R20)+1,0)</f>
        <v>0</v>
      </c>
    </row>
    <row r="22" spans="1:18" x14ac:dyDescent="0.35">
      <c r="A22" s="89">
        <v>910622</v>
      </c>
      <c r="B22" s="90" t="s">
        <v>1861</v>
      </c>
      <c r="E22" s="90" t="s">
        <v>1709</v>
      </c>
      <c r="G22" s="90" t="s">
        <v>182</v>
      </c>
      <c r="H22" s="90" t="s">
        <v>196</v>
      </c>
      <c r="I22" s="90" t="s">
        <v>1709</v>
      </c>
      <c r="J22" s="90" t="s">
        <v>1709</v>
      </c>
      <c r="K22" s="89">
        <v>100.5</v>
      </c>
      <c r="L22" s="90" t="s">
        <v>1709</v>
      </c>
      <c r="M22" s="90" t="s">
        <v>1709</v>
      </c>
      <c r="P22" s="80"/>
      <c r="Q22" s="81" t="str">
        <f ca="1">IFERROR(INDEX($B$2:$B$938,MATCH(ROWS(Q$1:$Q21),$R$2:$R$938,0)),"")</f>
        <v/>
      </c>
      <c r="R22" s="79">
        <f ca="1">IF(ISNUMBER(SEARCH($P$2,B22)),MAX(R$1:$R21)+1,0)</f>
        <v>0</v>
      </c>
    </row>
    <row r="23" spans="1:18" x14ac:dyDescent="0.35">
      <c r="A23" s="89">
        <v>900009</v>
      </c>
      <c r="B23" s="90" t="s">
        <v>1394</v>
      </c>
      <c r="C23" s="89">
        <v>1005949</v>
      </c>
      <c r="D23" s="89">
        <v>160</v>
      </c>
      <c r="E23" s="90" t="s">
        <v>1709</v>
      </c>
      <c r="G23" s="90" t="s">
        <v>167</v>
      </c>
      <c r="H23" s="90" t="s">
        <v>166</v>
      </c>
      <c r="I23" s="90" t="s">
        <v>1709</v>
      </c>
      <c r="J23" s="90" t="s">
        <v>1709</v>
      </c>
      <c r="K23" s="89">
        <v>660.7</v>
      </c>
      <c r="L23" s="90" t="s">
        <v>1709</v>
      </c>
      <c r="M23" s="90" t="s">
        <v>1393</v>
      </c>
      <c r="N23" s="91">
        <v>32.060299999999998</v>
      </c>
      <c r="O23" s="91">
        <v>-109.8931</v>
      </c>
      <c r="P23" s="80"/>
      <c r="Q23" s="81" t="str">
        <f ca="1">IFERROR(INDEX($B$2:$B$938,MATCH(ROWS(Q$1:$Q22),$R$2:$R$938,0)),"")</f>
        <v/>
      </c>
      <c r="R23" s="79">
        <f ca="1">IF(ISNUMBER(SEARCH($P$2,B23)),MAX(R$1:$R22)+1,0)</f>
        <v>0</v>
      </c>
    </row>
    <row r="24" spans="1:18" x14ac:dyDescent="0.35">
      <c r="A24" s="89">
        <v>710100</v>
      </c>
      <c r="B24" s="90" t="s">
        <v>1392</v>
      </c>
      <c r="D24" s="89">
        <v>60964</v>
      </c>
      <c r="E24" s="90" t="s">
        <v>1709</v>
      </c>
      <c r="F24" s="89">
        <v>63454</v>
      </c>
      <c r="G24" s="90" t="s">
        <v>167</v>
      </c>
      <c r="H24" s="90" t="s">
        <v>189</v>
      </c>
      <c r="I24" s="90" t="s">
        <v>195</v>
      </c>
      <c r="J24" s="90" t="s">
        <v>1709</v>
      </c>
      <c r="K24" s="89">
        <v>20</v>
      </c>
      <c r="L24" s="90" t="s">
        <v>1709</v>
      </c>
      <c r="M24" s="90" t="s">
        <v>1391</v>
      </c>
      <c r="N24" s="91">
        <v>32.068140999999997</v>
      </c>
      <c r="O24" s="91">
        <v>-109.890379</v>
      </c>
      <c r="P24" s="80"/>
      <c r="Q24" s="81" t="str">
        <f ca="1">IFERROR(INDEX($B$2:$B$938,MATCH(ROWS(Q$1:$Q23),$R$2:$R$938,0)),"")</f>
        <v/>
      </c>
      <c r="R24" s="79">
        <f ca="1">IF(ISNUMBER(SEARCH($P$2,B24)),MAX(R$1:$R23)+1,0)</f>
        <v>0</v>
      </c>
    </row>
    <row r="25" spans="1:18" x14ac:dyDescent="0.35">
      <c r="A25" s="89">
        <v>900247</v>
      </c>
      <c r="B25" s="90" t="s">
        <v>1390</v>
      </c>
      <c r="C25" s="89">
        <v>1000068</v>
      </c>
      <c r="D25" s="89">
        <v>55514</v>
      </c>
      <c r="E25" s="90" t="s">
        <v>1709</v>
      </c>
      <c r="G25" s="90" t="s">
        <v>245</v>
      </c>
      <c r="H25" s="90" t="s">
        <v>166</v>
      </c>
      <c r="I25" s="90" t="s">
        <v>1709</v>
      </c>
      <c r="J25" s="90" t="s">
        <v>1709</v>
      </c>
      <c r="K25" s="89">
        <v>532</v>
      </c>
      <c r="L25" s="90" t="s">
        <v>740</v>
      </c>
      <c r="M25" s="90" t="s">
        <v>1389</v>
      </c>
      <c r="N25" s="91">
        <v>36.415998999999999</v>
      </c>
      <c r="O25" s="91">
        <v>-114.960916</v>
      </c>
      <c r="P25" s="80"/>
      <c r="Q25" s="81" t="str">
        <f ca="1">IFERROR(INDEX($B$2:$B$938,MATCH(ROWS(Q$1:$Q24),$R$2:$R$938,0)),"")</f>
        <v/>
      </c>
      <c r="R25" s="79">
        <f ca="1">IF(ISNUMBER(SEARCH($P$2,B25)),MAX(R$1:$R24)+1,0)</f>
        <v>0</v>
      </c>
    </row>
    <row r="26" spans="1:18" x14ac:dyDescent="0.35">
      <c r="A26" s="89">
        <v>910515</v>
      </c>
      <c r="B26" s="90" t="s">
        <v>1603</v>
      </c>
      <c r="D26" s="89">
        <v>56336</v>
      </c>
      <c r="E26" s="90" t="s">
        <v>1709</v>
      </c>
      <c r="F26" s="89">
        <v>62240</v>
      </c>
      <c r="G26" s="90" t="s">
        <v>445</v>
      </c>
      <c r="H26" s="90" t="s">
        <v>196</v>
      </c>
      <c r="I26" s="90" t="s">
        <v>195</v>
      </c>
      <c r="J26" s="90" t="s">
        <v>1709</v>
      </c>
      <c r="K26" s="89">
        <v>90</v>
      </c>
      <c r="L26" s="90" t="s">
        <v>1604</v>
      </c>
      <c r="M26" s="90" t="s">
        <v>1605</v>
      </c>
      <c r="N26" s="91">
        <v>34.814700000000002</v>
      </c>
      <c r="O26" s="91">
        <v>-105.0108</v>
      </c>
      <c r="P26" s="80"/>
      <c r="Q26" s="81" t="str">
        <f ca="1">IFERROR(INDEX($B$2:$B$938,MATCH(ROWS(Q$1:$Q25),$R$2:$R$938,0)),"")</f>
        <v/>
      </c>
      <c r="R26" s="79">
        <f ca="1">IF(ISNUMBER(SEARCH($P$2,B26)),MAX(R$1:$R25)+1,0)</f>
        <v>0</v>
      </c>
    </row>
    <row r="27" spans="1:18" x14ac:dyDescent="0.35">
      <c r="A27" s="89">
        <v>900234</v>
      </c>
      <c r="B27" s="90" t="s">
        <v>1388</v>
      </c>
      <c r="C27" s="89">
        <v>1001399</v>
      </c>
      <c r="D27" s="89">
        <v>55282</v>
      </c>
      <c r="E27" s="90" t="s">
        <v>1709</v>
      </c>
      <c r="G27" s="90" t="s">
        <v>167</v>
      </c>
      <c r="H27" s="90" t="s">
        <v>166</v>
      </c>
      <c r="I27" s="90" t="s">
        <v>1709</v>
      </c>
      <c r="J27" s="90" t="s">
        <v>1709</v>
      </c>
      <c r="K27" s="89">
        <v>600</v>
      </c>
      <c r="L27" s="90" t="s">
        <v>1862</v>
      </c>
      <c r="M27" s="90" t="s">
        <v>1387</v>
      </c>
      <c r="N27" s="91">
        <v>33.341700000000003</v>
      </c>
      <c r="O27" s="91">
        <v>-112.8897</v>
      </c>
      <c r="P27" s="80"/>
      <c r="Q27" s="81" t="str">
        <f ca="1">IFERROR(INDEX($B$2:$B$938,MATCH(ROWS(Q$1:$Q26),$R$2:$R$938,0)),"")</f>
        <v/>
      </c>
      <c r="R27" s="79">
        <f ca="1">IF(ISNUMBER(SEARCH($P$2,B27)),MAX(R$1:$R26)+1,0)</f>
        <v>0</v>
      </c>
    </row>
    <row r="28" spans="1:18" x14ac:dyDescent="0.35">
      <c r="A28" s="89">
        <v>700100</v>
      </c>
      <c r="B28" s="90" t="s">
        <v>1386</v>
      </c>
      <c r="D28" s="89">
        <v>57680</v>
      </c>
      <c r="E28" s="90" t="s">
        <v>1709</v>
      </c>
      <c r="F28" s="89">
        <v>60864</v>
      </c>
      <c r="G28" s="90" t="s">
        <v>167</v>
      </c>
      <c r="H28" s="90" t="s">
        <v>189</v>
      </c>
      <c r="I28" s="90" t="s">
        <v>366</v>
      </c>
      <c r="J28" s="90" t="s">
        <v>1709</v>
      </c>
      <c r="K28" s="89">
        <v>125</v>
      </c>
      <c r="L28" s="90" t="s">
        <v>1709</v>
      </c>
      <c r="M28" s="90" t="s">
        <v>1384</v>
      </c>
      <c r="N28" s="91">
        <v>33.305</v>
      </c>
      <c r="O28" s="91">
        <v>-112.833888</v>
      </c>
      <c r="P28" s="80"/>
      <c r="Q28" s="81" t="str">
        <f ca="1">IFERROR(INDEX($B$2:$B$938,MATCH(ROWS(Q$1:$Q27),$R$2:$R$938,0)),"")</f>
        <v/>
      </c>
      <c r="R28" s="79">
        <f ca="1">IF(ISNUMBER(SEARCH($P$2,B28)),MAX(R$1:$R27)+1,0)</f>
        <v>0</v>
      </c>
    </row>
    <row r="29" spans="1:18" x14ac:dyDescent="0.35">
      <c r="A29" s="89">
        <v>710101</v>
      </c>
      <c r="B29" s="90" t="s">
        <v>1385</v>
      </c>
      <c r="D29" s="89">
        <v>57680</v>
      </c>
      <c r="E29" s="90" t="s">
        <v>1709</v>
      </c>
      <c r="F29" s="89">
        <v>60865</v>
      </c>
      <c r="G29" s="90" t="s">
        <v>167</v>
      </c>
      <c r="H29" s="90" t="s">
        <v>189</v>
      </c>
      <c r="I29" s="90" t="s">
        <v>195</v>
      </c>
      <c r="J29" s="90" t="s">
        <v>1709</v>
      </c>
      <c r="K29" s="89">
        <v>127</v>
      </c>
      <c r="L29" s="90" t="s">
        <v>1709</v>
      </c>
      <c r="M29" s="90" t="s">
        <v>1384</v>
      </c>
      <c r="N29" s="91">
        <v>33.305</v>
      </c>
      <c r="O29" s="91">
        <v>-112.833888</v>
      </c>
      <c r="P29" s="80"/>
      <c r="Q29" s="81" t="str">
        <f ca="1">IFERROR(INDEX($B$2:$B$938,MATCH(ROWS(Q$1:$Q28),$R$2:$R$938,0)),"")</f>
        <v/>
      </c>
      <c r="R29" s="79">
        <f ca="1">IF(ISNUMBER(SEARCH($P$2,B29)),MAX(R$1:$R28)+1,0)</f>
        <v>0</v>
      </c>
    </row>
    <row r="30" spans="1:18" x14ac:dyDescent="0.35">
      <c r="A30" s="89">
        <v>800016</v>
      </c>
      <c r="B30" s="90" t="s">
        <v>1383</v>
      </c>
      <c r="D30" s="89">
        <v>56855</v>
      </c>
      <c r="E30" s="90" t="s">
        <v>1709</v>
      </c>
      <c r="F30" s="89">
        <v>60553</v>
      </c>
      <c r="G30" s="90" t="s">
        <v>190</v>
      </c>
      <c r="H30" s="90" t="s">
        <v>196</v>
      </c>
      <c r="I30" s="90" t="s">
        <v>195</v>
      </c>
      <c r="J30" s="90" t="s">
        <v>1709</v>
      </c>
      <c r="K30" s="89">
        <v>103</v>
      </c>
      <c r="L30" s="90" t="s">
        <v>1709</v>
      </c>
      <c r="M30" s="90" t="s">
        <v>1382</v>
      </c>
      <c r="N30" s="91">
        <v>45.716700000000003</v>
      </c>
      <c r="O30" s="91">
        <v>-120.2008</v>
      </c>
      <c r="P30" s="80"/>
      <c r="Q30" s="81" t="str">
        <f ca="1">IFERROR(INDEX($B$2:$B$938,MATCH(ROWS(Q$1:$Q29),$R$2:$R$938,0)),"")</f>
        <v/>
      </c>
      <c r="R30" s="79">
        <f ca="1">IF(ISNUMBER(SEARCH($P$2,B30)),MAX(R$1:$R29)+1,0)</f>
        <v>0</v>
      </c>
    </row>
    <row r="31" spans="1:18" x14ac:dyDescent="0.35">
      <c r="A31" s="89">
        <v>901600</v>
      </c>
      <c r="B31" s="90" t="s">
        <v>1381</v>
      </c>
      <c r="E31" s="90" t="s">
        <v>1709</v>
      </c>
      <c r="G31" s="90" t="s">
        <v>163</v>
      </c>
      <c r="H31" s="90" t="s">
        <v>220</v>
      </c>
      <c r="I31" s="90" t="s">
        <v>1709</v>
      </c>
      <c r="J31" s="90" t="s">
        <v>303</v>
      </c>
      <c r="K31" s="89">
        <v>20</v>
      </c>
      <c r="L31" s="90" t="s">
        <v>1709</v>
      </c>
      <c r="M31" s="90" t="s">
        <v>1709</v>
      </c>
      <c r="P31" s="80"/>
      <c r="Q31" s="81" t="str">
        <f ca="1">IFERROR(INDEX($B$2:$B$938,MATCH(ROWS(Q$1:$Q30),$R$2:$R$938,0)),"")</f>
        <v/>
      </c>
      <c r="R31" s="79">
        <f ca="1">IF(ISNUMBER(SEARCH($P$2,B31)),MAX(R$1:$R30)+1,0)</f>
        <v>0</v>
      </c>
    </row>
    <row r="32" spans="1:18" x14ac:dyDescent="0.35">
      <c r="A32" s="89">
        <v>501053</v>
      </c>
      <c r="B32" s="90" t="s">
        <v>1380</v>
      </c>
      <c r="E32" s="90" t="s">
        <v>1709</v>
      </c>
      <c r="G32" s="90" t="s">
        <v>163</v>
      </c>
      <c r="H32" s="90" t="s">
        <v>162</v>
      </c>
      <c r="I32" s="90" t="s">
        <v>1709</v>
      </c>
      <c r="J32" s="90" t="s">
        <v>161</v>
      </c>
      <c r="K32" s="89">
        <v>185</v>
      </c>
      <c r="L32" s="90" t="s">
        <v>1709</v>
      </c>
      <c r="M32" s="90" t="s">
        <v>1709</v>
      </c>
      <c r="P32" s="80"/>
      <c r="Q32" s="81" t="str">
        <f ca="1">IFERROR(INDEX($B$2:$B$938,MATCH(ROWS(Q$1:$Q31),$R$2:$R$938,0)),"")</f>
        <v/>
      </c>
      <c r="R32" s="79">
        <f ca="1">IF(ISNUMBER(SEARCH($P$2,B32)),MAX(R$1:$R31)+1,0)</f>
        <v>0</v>
      </c>
    </row>
    <row r="33" spans="1:18" x14ac:dyDescent="0.35">
      <c r="A33" s="89">
        <v>910583</v>
      </c>
      <c r="B33" s="90" t="s">
        <v>1756</v>
      </c>
      <c r="E33" s="90" t="s">
        <v>1709</v>
      </c>
      <c r="G33" s="90" t="s">
        <v>445</v>
      </c>
      <c r="H33" s="90" t="s">
        <v>189</v>
      </c>
      <c r="I33" s="90" t="s">
        <v>1709</v>
      </c>
      <c r="J33" s="90" t="s">
        <v>1709</v>
      </c>
      <c r="K33" s="89">
        <v>300</v>
      </c>
      <c r="L33" s="90" t="s">
        <v>1758</v>
      </c>
      <c r="M33" s="90" t="s">
        <v>1709</v>
      </c>
      <c r="P33" s="80"/>
      <c r="Q33" s="81" t="str">
        <f ca="1">IFERROR(INDEX($B$2:$B$938,MATCH(ROWS(Q$1:$Q32),$R$2:$R$938,0)),"")</f>
        <v/>
      </c>
      <c r="R33" s="79">
        <f ca="1">IF(ISNUMBER(SEARCH($P$2,B33)),MAX(R$1:$R32)+1,0)</f>
        <v>0</v>
      </c>
    </row>
    <row r="34" spans="1:18" x14ac:dyDescent="0.35">
      <c r="A34" s="89">
        <v>501021</v>
      </c>
      <c r="B34" s="90" t="s">
        <v>1379</v>
      </c>
      <c r="E34" s="90" t="s">
        <v>1709</v>
      </c>
      <c r="G34" s="90" t="s">
        <v>163</v>
      </c>
      <c r="H34" s="90" t="s">
        <v>162</v>
      </c>
      <c r="I34" s="90" t="s">
        <v>1709</v>
      </c>
      <c r="J34" s="90" t="s">
        <v>161</v>
      </c>
      <c r="K34" s="89">
        <v>28</v>
      </c>
      <c r="L34" s="90" t="s">
        <v>217</v>
      </c>
      <c r="M34" s="90" t="s">
        <v>1709</v>
      </c>
      <c r="P34" s="80"/>
      <c r="Q34" s="81" t="str">
        <f ca="1">IFERROR(INDEX($B$2:$B$938,MATCH(ROWS(Q$1:$Q33),$R$2:$R$938,0)),"")</f>
        <v/>
      </c>
      <c r="R34" s="79">
        <f ca="1">IF(ISNUMBER(SEARCH($P$2,B34)),MAX(R$1:$R33)+1,0)</f>
        <v>0</v>
      </c>
    </row>
    <row r="35" spans="1:18" x14ac:dyDescent="0.35">
      <c r="A35" s="89">
        <v>700030</v>
      </c>
      <c r="B35" s="90" t="s">
        <v>1378</v>
      </c>
      <c r="E35" s="90" t="s">
        <v>1709</v>
      </c>
      <c r="G35" s="90" t="s">
        <v>190</v>
      </c>
      <c r="H35" s="90" t="s">
        <v>189</v>
      </c>
      <c r="I35" s="90" t="s">
        <v>1709</v>
      </c>
      <c r="J35" s="90" t="s">
        <v>161</v>
      </c>
      <c r="L35" s="90" t="s">
        <v>1709</v>
      </c>
      <c r="M35" s="90" t="s">
        <v>1709</v>
      </c>
      <c r="P35" s="80"/>
      <c r="Q35" s="81" t="str">
        <f ca="1">IFERROR(INDEX($B$2:$B$938,MATCH(ROWS(Q$1:$Q34),$R$2:$R$938,0)),"")</f>
        <v/>
      </c>
      <c r="R35" s="79">
        <f ca="1">IF(ISNUMBER(SEARCH($P$2,B35)),MAX(R$1:$R34)+1,0)</f>
        <v>0</v>
      </c>
    </row>
    <row r="36" spans="1:18" x14ac:dyDescent="0.35">
      <c r="A36" s="89">
        <v>501054</v>
      </c>
      <c r="B36" s="90" t="s">
        <v>1377</v>
      </c>
      <c r="E36" s="90" t="s">
        <v>1709</v>
      </c>
      <c r="G36" s="90" t="s">
        <v>163</v>
      </c>
      <c r="H36" s="90" t="s">
        <v>162</v>
      </c>
      <c r="I36" s="90" t="s">
        <v>1709</v>
      </c>
      <c r="J36" s="90" t="s">
        <v>161</v>
      </c>
      <c r="K36" s="89">
        <v>49.9</v>
      </c>
      <c r="L36" s="90" t="s">
        <v>1709</v>
      </c>
      <c r="M36" s="90" t="s">
        <v>1709</v>
      </c>
      <c r="P36" s="80"/>
      <c r="Q36" s="81" t="str">
        <f ca="1">IFERROR(INDEX($B$2:$B$938,MATCH(ROWS(Q$1:$Q35),$R$2:$R$938,0)),"")</f>
        <v/>
      </c>
      <c r="R36" s="79">
        <f ca="1">IF(ISNUMBER(SEARCH($P$2,B36)),MAX(R$1:$R35)+1,0)</f>
        <v>0</v>
      </c>
    </row>
    <row r="37" spans="1:18" x14ac:dyDescent="0.35">
      <c r="A37" s="89">
        <v>500240</v>
      </c>
      <c r="B37" s="90" t="s">
        <v>1376</v>
      </c>
      <c r="D37" s="89">
        <v>825</v>
      </c>
      <c r="E37" s="90" t="s">
        <v>1709</v>
      </c>
      <c r="F37" s="89">
        <v>60578</v>
      </c>
      <c r="G37" s="90" t="s">
        <v>197</v>
      </c>
      <c r="H37" s="90" t="s">
        <v>162</v>
      </c>
      <c r="I37" s="90" t="s">
        <v>195</v>
      </c>
      <c r="J37" s="90" t="s">
        <v>1709</v>
      </c>
      <c r="K37" s="89">
        <v>6.8</v>
      </c>
      <c r="L37" s="90" t="s">
        <v>25</v>
      </c>
      <c r="M37" s="90" t="s">
        <v>1375</v>
      </c>
      <c r="N37" s="91">
        <v>44.078629999999997</v>
      </c>
      <c r="O37" s="91">
        <v>-111.497326</v>
      </c>
      <c r="P37" s="80"/>
      <c r="Q37" s="81" t="str">
        <f ca="1">IFERROR(INDEX($B$2:$B$938,MATCH(ROWS(Q$1:$Q36),$R$2:$R$938,0)),"")</f>
        <v/>
      </c>
      <c r="R37" s="79">
        <f ca="1">IF(ISNUMBER(SEARCH($P$2,B37)),MAX(R$1:$R36)+1,0)</f>
        <v>0</v>
      </c>
    </row>
    <row r="38" spans="1:18" x14ac:dyDescent="0.35">
      <c r="A38" s="89">
        <v>910619</v>
      </c>
      <c r="B38" s="90" t="s">
        <v>1863</v>
      </c>
      <c r="E38" s="90" t="s">
        <v>1709</v>
      </c>
      <c r="G38" s="90" t="s">
        <v>1757</v>
      </c>
      <c r="H38" s="90" t="s">
        <v>189</v>
      </c>
      <c r="I38" s="90" t="s">
        <v>1709</v>
      </c>
      <c r="J38" s="90" t="s">
        <v>1709</v>
      </c>
      <c r="K38" s="89">
        <v>300</v>
      </c>
      <c r="L38" s="90" t="s">
        <v>1864</v>
      </c>
      <c r="M38" s="90" t="s">
        <v>1709</v>
      </c>
      <c r="P38" s="80"/>
      <c r="Q38" s="81" t="str">
        <f ca="1">IFERROR(INDEX($B$2:$B$938,MATCH(ROWS(Q$1:$Q37),$R$2:$R$938,0)),"")</f>
        <v/>
      </c>
      <c r="R38" s="79">
        <f ca="1">IF(ISNUMBER(SEARCH($P$2,B38)),MAX(R$1:$R37)+1,0)</f>
        <v>0</v>
      </c>
    </row>
    <row r="39" spans="1:18" x14ac:dyDescent="0.35">
      <c r="A39" s="89">
        <v>910473</v>
      </c>
      <c r="B39" s="90" t="s">
        <v>1499</v>
      </c>
      <c r="D39" s="89">
        <v>58262</v>
      </c>
      <c r="E39" s="90" t="s">
        <v>1709</v>
      </c>
      <c r="F39" s="89">
        <v>63080</v>
      </c>
      <c r="G39" s="90" t="s">
        <v>167</v>
      </c>
      <c r="H39" s="90" t="s">
        <v>189</v>
      </c>
      <c r="I39" s="90" t="s">
        <v>195</v>
      </c>
      <c r="J39" s="90" t="s">
        <v>1709</v>
      </c>
      <c r="K39" s="89">
        <v>14.8</v>
      </c>
      <c r="L39" s="90" t="s">
        <v>1500</v>
      </c>
      <c r="M39" s="90" t="s">
        <v>1501</v>
      </c>
      <c r="N39" s="91">
        <v>33.498002999999997</v>
      </c>
      <c r="O39" s="91">
        <v>-112.813458</v>
      </c>
      <c r="P39" s="80"/>
      <c r="Q39" s="81" t="str">
        <f ca="1">IFERROR(INDEX($B$2:$B$938,MATCH(ROWS(Q$1:$Q38),$R$2:$R$938,0)),"")</f>
        <v/>
      </c>
      <c r="R39" s="79">
        <f ca="1">IF(ISNUMBER(SEARCH($P$2,B39)),MAX(R$1:$R38)+1,0)</f>
        <v>0</v>
      </c>
    </row>
    <row r="40" spans="1:18" x14ac:dyDescent="0.35">
      <c r="A40" s="89">
        <v>900563</v>
      </c>
      <c r="B40" s="90" t="s">
        <v>1374</v>
      </c>
      <c r="E40" s="90" t="s">
        <v>1709</v>
      </c>
      <c r="F40" s="89">
        <v>60783</v>
      </c>
      <c r="G40" s="90" t="s">
        <v>225</v>
      </c>
      <c r="H40" s="90" t="s">
        <v>312</v>
      </c>
      <c r="I40" s="90" t="s">
        <v>366</v>
      </c>
      <c r="J40" s="90" t="s">
        <v>161</v>
      </c>
      <c r="K40" s="89">
        <v>0.04</v>
      </c>
      <c r="L40" s="90" t="s">
        <v>1709</v>
      </c>
      <c r="M40" s="90" t="s">
        <v>1709</v>
      </c>
      <c r="P40" s="80"/>
      <c r="Q40" s="81" t="str">
        <f ca="1">IFERROR(INDEX($B$2:$B$938,MATCH(ROWS(Q$1:$Q39),$R$2:$R$938,0)),"")</f>
        <v/>
      </c>
      <c r="R40" s="79">
        <f ca="1">IF(ISNUMBER(SEARCH($P$2,B40)),MAX(R$1:$R39)+1,0)</f>
        <v>0</v>
      </c>
    </row>
    <row r="41" spans="1:18" x14ac:dyDescent="0.35">
      <c r="A41" s="89">
        <v>501055</v>
      </c>
      <c r="B41" s="90" t="s">
        <v>1373</v>
      </c>
      <c r="E41" s="90" t="s">
        <v>1709</v>
      </c>
      <c r="G41" s="90" t="s">
        <v>163</v>
      </c>
      <c r="H41" s="90" t="s">
        <v>162</v>
      </c>
      <c r="I41" s="90" t="s">
        <v>1709</v>
      </c>
      <c r="J41" s="90" t="s">
        <v>161</v>
      </c>
      <c r="K41" s="89">
        <v>4</v>
      </c>
      <c r="L41" s="90" t="s">
        <v>1709</v>
      </c>
      <c r="M41" s="90" t="s">
        <v>1709</v>
      </c>
      <c r="P41" s="80"/>
      <c r="Q41" s="81" t="str">
        <f ca="1">IFERROR(INDEX($B$2:$B$938,MATCH(ROWS(Q$1:$Q40),$R$2:$R$938,0)),"")</f>
        <v/>
      </c>
      <c r="R41" s="79">
        <f ca="1">IF(ISNUMBER(SEARCH($P$2,B41)),MAX(R$1:$R40)+1,0)</f>
        <v>0</v>
      </c>
    </row>
    <row r="42" spans="1:18" x14ac:dyDescent="0.35">
      <c r="A42" s="89">
        <v>910001</v>
      </c>
      <c r="B42" s="90" t="s">
        <v>1372</v>
      </c>
      <c r="C42" s="89">
        <v>1011063</v>
      </c>
      <c r="D42" s="89">
        <v>55866</v>
      </c>
      <c r="E42" s="90" t="s">
        <v>1709</v>
      </c>
      <c r="G42" s="90" t="s">
        <v>172</v>
      </c>
      <c r="H42" s="90" t="s">
        <v>166</v>
      </c>
      <c r="I42" s="90" t="s">
        <v>1709</v>
      </c>
      <c r="J42" s="90" t="s">
        <v>1709</v>
      </c>
      <c r="K42" s="89">
        <v>54.9</v>
      </c>
      <c r="L42" s="90" t="s">
        <v>1709</v>
      </c>
      <c r="M42" s="90" t="s">
        <v>1371</v>
      </c>
      <c r="N42" s="91">
        <v>45.929299999999998</v>
      </c>
      <c r="O42" s="91">
        <v>-112.5194</v>
      </c>
      <c r="P42" s="80"/>
      <c r="Q42" s="81" t="str">
        <f ca="1">IFERROR(INDEX($B$2:$B$938,MATCH(ROWS(Q$1:$Q41),$R$2:$R$938,0)),"")</f>
        <v/>
      </c>
      <c r="R42" s="79">
        <f ca="1">IF(ISNUMBER(SEARCH($P$2,B42)),MAX(R$1:$R41)+1,0)</f>
        <v>0</v>
      </c>
    </row>
    <row r="43" spans="1:18" x14ac:dyDescent="0.35">
      <c r="A43" s="89">
        <v>501056</v>
      </c>
      <c r="B43" s="90" t="s">
        <v>1370</v>
      </c>
      <c r="E43" s="90" t="s">
        <v>1709</v>
      </c>
      <c r="G43" s="90" t="s">
        <v>190</v>
      </c>
      <c r="H43" s="90" t="s">
        <v>162</v>
      </c>
      <c r="I43" s="90" t="s">
        <v>1709</v>
      </c>
      <c r="J43" s="90" t="s">
        <v>161</v>
      </c>
      <c r="K43" s="89">
        <v>0.03</v>
      </c>
      <c r="L43" s="90" t="s">
        <v>1709</v>
      </c>
      <c r="M43" s="90" t="s">
        <v>1709</v>
      </c>
      <c r="P43" s="80"/>
      <c r="Q43" s="81" t="str">
        <f ca="1">IFERROR(INDEX($B$2:$B$938,MATCH(ROWS(Q$1:$Q42),$R$2:$R$938,0)),"")</f>
        <v/>
      </c>
      <c r="R43" s="79">
        <f ca="1">IF(ISNUMBER(SEARCH($P$2,B43)),MAX(R$1:$R42)+1,0)</f>
        <v>0</v>
      </c>
    </row>
    <row r="44" spans="1:18" x14ac:dyDescent="0.35">
      <c r="A44" s="89">
        <v>710122</v>
      </c>
      <c r="B44" s="90" t="s">
        <v>1369</v>
      </c>
      <c r="D44" s="89">
        <v>61281</v>
      </c>
      <c r="E44" s="90" t="s">
        <v>1709</v>
      </c>
      <c r="F44" s="89">
        <v>61710</v>
      </c>
      <c r="G44" s="90" t="s">
        <v>190</v>
      </c>
      <c r="H44" s="90" t="s">
        <v>189</v>
      </c>
      <c r="I44" s="90" t="s">
        <v>195</v>
      </c>
      <c r="J44" s="90" t="s">
        <v>1709</v>
      </c>
      <c r="K44" s="89">
        <v>10</v>
      </c>
      <c r="L44" s="90" t="s">
        <v>1709</v>
      </c>
      <c r="M44" s="90" t="s">
        <v>1368</v>
      </c>
      <c r="N44" s="91">
        <v>44.060814000000001</v>
      </c>
      <c r="O44" s="91">
        <v>-121.23720299999999</v>
      </c>
      <c r="P44" s="80"/>
      <c r="Q44" s="81" t="str">
        <f ca="1">IFERROR(INDEX($B$2:$B$938,MATCH(ROWS(Q$1:$Q43),$R$2:$R$938,0)),"")</f>
        <v/>
      </c>
      <c r="R44" s="79">
        <f ca="1">IF(ISNUMBER(SEARCH($P$2,B44)),MAX(R$1:$R43)+1,0)</f>
        <v>0</v>
      </c>
    </row>
    <row r="45" spans="1:18" x14ac:dyDescent="0.35">
      <c r="A45" s="89">
        <v>810010</v>
      </c>
      <c r="B45" s="90" t="s">
        <v>1367</v>
      </c>
      <c r="E45" s="90" t="s">
        <v>1709</v>
      </c>
      <c r="F45" s="89">
        <v>61051</v>
      </c>
      <c r="G45" s="90" t="s">
        <v>163</v>
      </c>
      <c r="H45" s="90" t="s">
        <v>196</v>
      </c>
      <c r="I45" s="90" t="s">
        <v>195</v>
      </c>
      <c r="J45" s="90" t="s">
        <v>161</v>
      </c>
      <c r="K45" s="89">
        <v>102</v>
      </c>
      <c r="L45" s="90" t="s">
        <v>1709</v>
      </c>
      <c r="M45" s="90" t="s">
        <v>1709</v>
      </c>
      <c r="P45" s="80"/>
      <c r="Q45" s="81" t="str">
        <f ca="1">IFERROR(INDEX($B$2:$B$938,MATCH(ROWS(Q$1:$Q44),$R$2:$R$938,0)),"")</f>
        <v/>
      </c>
      <c r="R45" s="79">
        <f ca="1">IF(ISNUMBER(SEARCH($P$2,B45)),MAX(R$1:$R44)+1,0)</f>
        <v>0</v>
      </c>
    </row>
    <row r="46" spans="1:18" x14ac:dyDescent="0.35">
      <c r="A46" s="89">
        <v>910100</v>
      </c>
      <c r="B46" s="90" t="s">
        <v>1366</v>
      </c>
      <c r="C46" s="89">
        <v>1002488</v>
      </c>
      <c r="D46" s="89">
        <v>8073</v>
      </c>
      <c r="E46" s="90" t="s">
        <v>1709</v>
      </c>
      <c r="G46" s="90" t="s">
        <v>190</v>
      </c>
      <c r="H46" s="90" t="s">
        <v>166</v>
      </c>
      <c r="I46" s="90" t="s">
        <v>1709</v>
      </c>
      <c r="J46" s="90" t="s">
        <v>1709</v>
      </c>
      <c r="K46" s="89">
        <v>610.70000000000005</v>
      </c>
      <c r="L46" s="90" t="s">
        <v>1709</v>
      </c>
      <c r="M46" s="90" t="s">
        <v>1365</v>
      </c>
      <c r="N46" s="91">
        <v>46.172401000000001</v>
      </c>
      <c r="O46" s="91">
        <v>-123.17392</v>
      </c>
      <c r="P46" s="80"/>
      <c r="Q46" s="81" t="str">
        <f ca="1">IFERROR(INDEX($B$2:$B$938,MATCH(ROWS(Q$1:$Q45),$R$2:$R$938,0)),"")</f>
        <v/>
      </c>
      <c r="R46" s="79">
        <f ca="1">IF(ISNUMBER(SEARCH($P$2,B46)),MAX(R$1:$R45)+1,0)</f>
        <v>0</v>
      </c>
    </row>
    <row r="47" spans="1:18" x14ac:dyDescent="0.35">
      <c r="A47" s="89">
        <v>500202</v>
      </c>
      <c r="B47" s="90" t="s">
        <v>1364</v>
      </c>
      <c r="E47" s="90" t="s">
        <v>1709</v>
      </c>
      <c r="F47" s="89">
        <v>61377</v>
      </c>
      <c r="G47" s="90" t="s">
        <v>197</v>
      </c>
      <c r="H47" s="90" t="s">
        <v>162</v>
      </c>
      <c r="I47" s="90" t="s">
        <v>366</v>
      </c>
      <c r="J47" s="90" t="s">
        <v>161</v>
      </c>
      <c r="K47" s="89">
        <v>0.2</v>
      </c>
      <c r="L47" s="90" t="s">
        <v>1709</v>
      </c>
      <c r="M47" s="90" t="s">
        <v>1709</v>
      </c>
      <c r="P47" s="80"/>
      <c r="Q47" s="81" t="str">
        <f ca="1">IFERROR(INDEX($B$2:$B$938,MATCH(ROWS(Q$1:$Q46),$R$2:$R$938,0)),"")</f>
        <v/>
      </c>
      <c r="R47" s="79">
        <f ca="1">IF(ISNUMBER(SEARCH($P$2,B47)),MAX(R$1:$R46)+1,0)</f>
        <v>0</v>
      </c>
    </row>
    <row r="48" spans="1:18" x14ac:dyDescent="0.35">
      <c r="A48" s="89">
        <v>501003</v>
      </c>
      <c r="B48" s="90" t="s">
        <v>1363</v>
      </c>
      <c r="E48" s="90" t="s">
        <v>1709</v>
      </c>
      <c r="G48" s="90" t="s">
        <v>197</v>
      </c>
      <c r="H48" s="90" t="s">
        <v>162</v>
      </c>
      <c r="I48" s="90" t="s">
        <v>1709</v>
      </c>
      <c r="J48" s="90" t="s">
        <v>161</v>
      </c>
      <c r="K48" s="89">
        <v>0.3</v>
      </c>
      <c r="L48" s="90" t="s">
        <v>1709</v>
      </c>
      <c r="M48" s="90" t="s">
        <v>1709</v>
      </c>
      <c r="P48" s="80"/>
      <c r="Q48" s="81" t="str">
        <f ca="1">IFERROR(INDEX($B$2:$B$938,MATCH(ROWS(Q$1:$Q47),$R$2:$R$938,0)),"")</f>
        <v/>
      </c>
      <c r="R48" s="79">
        <f ca="1">IF(ISNUMBER(SEARCH($P$2,B48)),MAX(R$1:$R47)+1,0)</f>
        <v>0</v>
      </c>
    </row>
    <row r="49" spans="1:18" x14ac:dyDescent="0.35">
      <c r="A49" s="89">
        <v>500246</v>
      </c>
      <c r="B49" s="90" t="s">
        <v>1362</v>
      </c>
      <c r="D49" s="89">
        <v>6484</v>
      </c>
      <c r="E49" s="90" t="s">
        <v>1709</v>
      </c>
      <c r="F49" s="89">
        <v>60522</v>
      </c>
      <c r="G49" s="90" t="s">
        <v>190</v>
      </c>
      <c r="H49" s="90" t="s">
        <v>162</v>
      </c>
      <c r="I49" s="90" t="s">
        <v>1709</v>
      </c>
      <c r="J49" s="90" t="s">
        <v>1709</v>
      </c>
      <c r="K49" s="89">
        <v>1.1000000000000001</v>
      </c>
      <c r="L49" s="90" t="s">
        <v>25</v>
      </c>
      <c r="M49" s="90" t="s">
        <v>1361</v>
      </c>
      <c r="N49" s="91">
        <v>44.062325999999999</v>
      </c>
      <c r="O49" s="91">
        <v>-121.31333100000001</v>
      </c>
      <c r="P49" s="80"/>
      <c r="Q49" s="81" t="str">
        <f ca="1">IFERROR(INDEX($B$2:$B$938,MATCH(ROWS(Q$1:$Q48),$R$2:$R$938,0)),"")</f>
        <v/>
      </c>
      <c r="R49" s="79">
        <f ca="1">IF(ISNUMBER(SEARCH($P$2,B49)),MAX(R$1:$R48)+1,0)</f>
        <v>0</v>
      </c>
    </row>
    <row r="50" spans="1:18" x14ac:dyDescent="0.35">
      <c r="A50" s="89">
        <v>910101</v>
      </c>
      <c r="B50" s="90" t="s">
        <v>1360</v>
      </c>
      <c r="C50" s="89">
        <v>1000244</v>
      </c>
      <c r="D50" s="89">
        <v>55733</v>
      </c>
      <c r="E50" s="90" t="s">
        <v>1709</v>
      </c>
      <c r="G50" s="90" t="s">
        <v>197</v>
      </c>
      <c r="H50" s="90" t="s">
        <v>166</v>
      </c>
      <c r="I50" s="90" t="s">
        <v>1709</v>
      </c>
      <c r="J50" s="90" t="s">
        <v>1709</v>
      </c>
      <c r="K50" s="89">
        <v>164.15899999999999</v>
      </c>
      <c r="L50" s="90" t="s">
        <v>497</v>
      </c>
      <c r="M50" s="90" t="s">
        <v>1359</v>
      </c>
      <c r="N50" s="91">
        <v>43.147153000000003</v>
      </c>
      <c r="O50" s="91">
        <v>-115.66663699999999</v>
      </c>
      <c r="P50" s="80"/>
      <c r="Q50" s="81" t="str">
        <f ca="1">IFERROR(INDEX($B$2:$B$938,MATCH(ROWS(Q$1:$Q49),$R$2:$R$938,0)),"")</f>
        <v/>
      </c>
      <c r="R50" s="79">
        <f ca="1">IF(ISNUMBER(SEARCH($P$2,B50)),MAX(R$1:$R49)+1,0)</f>
        <v>0</v>
      </c>
    </row>
    <row r="51" spans="1:18" x14ac:dyDescent="0.35">
      <c r="A51" s="89">
        <v>900033</v>
      </c>
      <c r="B51" s="90" t="s">
        <v>1358</v>
      </c>
      <c r="D51" s="89">
        <v>10287</v>
      </c>
      <c r="E51" s="90" t="s">
        <v>1709</v>
      </c>
      <c r="F51" s="89">
        <v>60677</v>
      </c>
      <c r="G51" s="90" t="s">
        <v>245</v>
      </c>
      <c r="H51" s="90" t="s">
        <v>286</v>
      </c>
      <c r="I51" s="90" t="s">
        <v>195</v>
      </c>
      <c r="J51" s="90" t="s">
        <v>1709</v>
      </c>
      <c r="K51" s="89">
        <v>20.6</v>
      </c>
      <c r="L51" s="90" t="s">
        <v>1709</v>
      </c>
      <c r="M51" s="90" t="s">
        <v>1357</v>
      </c>
      <c r="N51" s="91">
        <v>40.554699999999997</v>
      </c>
      <c r="O51" s="91">
        <v>-116.61750000000001</v>
      </c>
      <c r="P51" s="80"/>
      <c r="Q51" s="81" t="str">
        <f ca="1">IFERROR(INDEX($B$2:$B$938,MATCH(ROWS(Q$1:$Q50),$R$2:$R$938,0)),"")</f>
        <v/>
      </c>
      <c r="R51" s="79">
        <f ca="1">IF(ISNUMBER(SEARCH($P$2,B51)),MAX(R$1:$R50)+1,0)</f>
        <v>0</v>
      </c>
    </row>
    <row r="52" spans="1:18" x14ac:dyDescent="0.35">
      <c r="A52" s="89">
        <v>700106</v>
      </c>
      <c r="B52" s="90" t="s">
        <v>1356</v>
      </c>
      <c r="D52" s="89">
        <v>58598</v>
      </c>
      <c r="E52" s="90" t="s">
        <v>1709</v>
      </c>
      <c r="G52" s="90" t="s">
        <v>225</v>
      </c>
      <c r="H52" s="90" t="s">
        <v>189</v>
      </c>
      <c r="I52" s="90" t="s">
        <v>1709</v>
      </c>
      <c r="J52" s="90" t="s">
        <v>161</v>
      </c>
      <c r="K52" s="89">
        <v>3</v>
      </c>
      <c r="L52" s="90" t="s">
        <v>1709</v>
      </c>
      <c r="M52" s="90" t="s">
        <v>1355</v>
      </c>
      <c r="N52" s="91">
        <v>37.639167</v>
      </c>
      <c r="O52" s="91">
        <v>-113.645833</v>
      </c>
      <c r="P52" s="80"/>
      <c r="Q52" s="81" t="str">
        <f ca="1">IFERROR(INDEX($B$2:$B$938,MATCH(ROWS(Q$1:$Q51),$R$2:$R$938,0)),"")</f>
        <v/>
      </c>
      <c r="R52" s="79">
        <f ca="1">IF(ISNUMBER(SEARCH($P$2,B52)),MAX(R$1:$R51)+1,0)</f>
        <v>0</v>
      </c>
    </row>
    <row r="53" spans="1:18" x14ac:dyDescent="0.35">
      <c r="A53" s="89">
        <v>910618</v>
      </c>
      <c r="B53" s="90" t="s">
        <v>1865</v>
      </c>
      <c r="D53" s="89">
        <v>10880</v>
      </c>
      <c r="E53" s="90" t="s">
        <v>1709</v>
      </c>
      <c r="F53" s="89">
        <v>60165</v>
      </c>
      <c r="G53" s="90" t="s">
        <v>249</v>
      </c>
      <c r="H53" s="90" t="s">
        <v>162</v>
      </c>
      <c r="I53" s="90" t="s">
        <v>1709</v>
      </c>
      <c r="J53" s="90" t="s">
        <v>1709</v>
      </c>
      <c r="K53" s="89">
        <v>1.8</v>
      </c>
      <c r="L53" s="90" t="s">
        <v>1866</v>
      </c>
      <c r="M53" s="90" t="s">
        <v>1867</v>
      </c>
      <c r="N53" s="91">
        <v>40.801400000000001</v>
      </c>
      <c r="O53" s="91">
        <v>-121.4481</v>
      </c>
      <c r="P53" s="80"/>
      <c r="Q53" s="81" t="str">
        <f ca="1">IFERROR(INDEX($B$2:$B$938,MATCH(ROWS(Q$1:$Q52),$R$2:$R$938,0)),"")</f>
        <v/>
      </c>
      <c r="R53" s="79">
        <f ca="1">IF(ISNUMBER(SEARCH($P$2,B53)),MAX(R$1:$R52)+1,0)</f>
        <v>0</v>
      </c>
    </row>
    <row r="54" spans="1:18" x14ac:dyDescent="0.35">
      <c r="A54" s="89">
        <v>500299</v>
      </c>
      <c r="B54" s="90" t="s">
        <v>1354</v>
      </c>
      <c r="D54" s="89">
        <v>3074</v>
      </c>
      <c r="E54" s="90" t="s">
        <v>1709</v>
      </c>
      <c r="G54" s="90" t="s">
        <v>190</v>
      </c>
      <c r="H54" s="90" t="s">
        <v>162</v>
      </c>
      <c r="I54" s="90" t="s">
        <v>1709</v>
      </c>
      <c r="J54" s="90" t="s">
        <v>1709</v>
      </c>
      <c r="K54" s="89">
        <v>18</v>
      </c>
      <c r="L54" s="90" t="s">
        <v>321</v>
      </c>
      <c r="M54" s="90" t="s">
        <v>1353</v>
      </c>
      <c r="N54" s="91">
        <v>44.751399999999997</v>
      </c>
      <c r="O54" s="91">
        <v>-122.28319999999999</v>
      </c>
      <c r="P54" s="80"/>
      <c r="Q54" s="81" t="str">
        <f ca="1">IFERROR(INDEX($B$2:$B$938,MATCH(ROWS(Q$1:$Q53),$R$2:$R$938,0)),"")</f>
        <v/>
      </c>
      <c r="R54" s="79">
        <f ca="1">IF(ISNUMBER(SEARCH($P$2,B54)),MAX(R$1:$R53)+1,0)</f>
        <v>0</v>
      </c>
    </row>
    <row r="55" spans="1:18" x14ac:dyDescent="0.35">
      <c r="A55" s="89">
        <v>500244</v>
      </c>
      <c r="B55" s="90" t="s">
        <v>1352</v>
      </c>
      <c r="D55" s="89">
        <v>6459</v>
      </c>
      <c r="E55" s="90" t="s">
        <v>1709</v>
      </c>
      <c r="F55" s="89">
        <v>60579</v>
      </c>
      <c r="G55" s="90" t="s">
        <v>172</v>
      </c>
      <c r="H55" s="90" t="s">
        <v>162</v>
      </c>
      <c r="I55" s="90" t="s">
        <v>195</v>
      </c>
      <c r="J55" s="90" t="s">
        <v>1709</v>
      </c>
      <c r="K55" s="89">
        <v>4.0999999999999996</v>
      </c>
      <c r="L55" s="90" t="s">
        <v>25</v>
      </c>
      <c r="M55" s="90" t="s">
        <v>1351</v>
      </c>
      <c r="N55" s="91">
        <v>48.059199999999997</v>
      </c>
      <c r="O55" s="91">
        <v>-114.07080000000001</v>
      </c>
      <c r="P55" s="80"/>
      <c r="Q55" s="81" t="str">
        <f ca="1">IFERROR(INDEX($B$2:$B$938,MATCH(ROWS(Q$1:$Q54),$R$2:$R$938,0)),"")</f>
        <v/>
      </c>
      <c r="R55" s="79">
        <f ca="1">IF(ISNUMBER(SEARCH($P$2,B55)),MAX(R$1:$R54)+1,0)</f>
        <v>0</v>
      </c>
    </row>
    <row r="56" spans="1:18" x14ac:dyDescent="0.35">
      <c r="A56" s="89">
        <v>800180</v>
      </c>
      <c r="B56" s="90" t="s">
        <v>1350</v>
      </c>
      <c r="D56" s="89">
        <v>57319</v>
      </c>
      <c r="E56" s="90" t="s">
        <v>1709</v>
      </c>
      <c r="F56" s="89">
        <v>61201</v>
      </c>
      <c r="G56" s="90" t="s">
        <v>178</v>
      </c>
      <c r="H56" s="90" t="s">
        <v>196</v>
      </c>
      <c r="I56" s="90" t="s">
        <v>195</v>
      </c>
      <c r="J56" s="90" t="s">
        <v>1709</v>
      </c>
      <c r="K56" s="89">
        <v>50</v>
      </c>
      <c r="L56" s="90" t="s">
        <v>188</v>
      </c>
      <c r="M56" s="90" t="s">
        <v>1349</v>
      </c>
      <c r="N56" s="91">
        <v>45.919199999999996</v>
      </c>
      <c r="O56" s="91">
        <v>-120.3039</v>
      </c>
      <c r="P56" s="80"/>
      <c r="Q56" s="81" t="str">
        <f ca="1">IFERROR(INDEX($B$2:$B$938,MATCH(ROWS(Q$1:$Q55),$R$2:$R$938,0)),"")</f>
        <v/>
      </c>
      <c r="R56" s="79">
        <f ca="1">IF(ISNUMBER(SEARCH($P$2,B56)),MAX(R$1:$R55)+1,0)</f>
        <v>0</v>
      </c>
    </row>
    <row r="57" spans="1:18" x14ac:dyDescent="0.35">
      <c r="A57" s="89">
        <v>800177</v>
      </c>
      <c r="B57" s="90" t="s">
        <v>1348</v>
      </c>
      <c r="D57" s="89">
        <v>56361</v>
      </c>
      <c r="E57" s="90" t="s">
        <v>1709</v>
      </c>
      <c r="F57" s="89">
        <v>60776</v>
      </c>
      <c r="G57" s="90" t="s">
        <v>178</v>
      </c>
      <c r="H57" s="90" t="s">
        <v>196</v>
      </c>
      <c r="I57" s="90" t="s">
        <v>195</v>
      </c>
      <c r="J57" s="90" t="s">
        <v>1709</v>
      </c>
      <c r="K57" s="89">
        <v>199</v>
      </c>
      <c r="L57" s="90" t="s">
        <v>188</v>
      </c>
      <c r="M57" s="90" t="s">
        <v>1606</v>
      </c>
      <c r="N57" s="91">
        <v>45.887700000000002</v>
      </c>
      <c r="O57" s="91">
        <v>-120.28959999999999</v>
      </c>
      <c r="P57" s="80"/>
      <c r="Q57" s="81" t="str">
        <f ca="1">IFERROR(INDEX($B$2:$B$938,MATCH(ROWS(Q$1:$Q56),$R$2:$R$938,0)),"")</f>
        <v/>
      </c>
      <c r="R57" s="79">
        <f ca="1">IF(ISNUMBER(SEARCH($P$2,B57)),MAX(R$1:$R56)+1,0)</f>
        <v>0</v>
      </c>
    </row>
    <row r="58" spans="1:18" x14ac:dyDescent="0.35">
      <c r="A58" s="89">
        <v>501135</v>
      </c>
      <c r="B58" s="90" t="s">
        <v>1347</v>
      </c>
      <c r="E58" s="90" t="s">
        <v>1709</v>
      </c>
      <c r="G58" s="90" t="s">
        <v>163</v>
      </c>
      <c r="H58" s="90" t="s">
        <v>162</v>
      </c>
      <c r="I58" s="90" t="s">
        <v>1709</v>
      </c>
      <c r="J58" s="90" t="s">
        <v>161</v>
      </c>
      <c r="K58" s="89">
        <v>40.6</v>
      </c>
      <c r="L58" s="90" t="s">
        <v>1709</v>
      </c>
      <c r="M58" s="90" t="s">
        <v>1709</v>
      </c>
      <c r="P58" s="80"/>
      <c r="Q58" s="81" t="str">
        <f ca="1">IFERROR(INDEX($B$2:$B$938,MATCH(ROWS(Q$1:$Q57),$R$2:$R$938,0)),"")</f>
        <v/>
      </c>
      <c r="R58" s="79">
        <f ca="1">IF(ISNUMBER(SEARCH($P$2,B58)),MAX(R$1:$R57)+1,0)</f>
        <v>0</v>
      </c>
    </row>
    <row r="59" spans="1:18" x14ac:dyDescent="0.35">
      <c r="A59" s="89">
        <v>910344</v>
      </c>
      <c r="B59" s="90" t="s">
        <v>1502</v>
      </c>
      <c r="D59" s="89">
        <v>57393</v>
      </c>
      <c r="E59" s="90" t="s">
        <v>1709</v>
      </c>
      <c r="G59" s="90" t="s">
        <v>197</v>
      </c>
      <c r="H59" s="90" t="s">
        <v>220</v>
      </c>
      <c r="I59" s="90" t="s">
        <v>1709</v>
      </c>
      <c r="J59" s="90" t="s">
        <v>1709</v>
      </c>
      <c r="K59" s="89">
        <v>1.6</v>
      </c>
      <c r="L59" s="90" t="s">
        <v>497</v>
      </c>
      <c r="M59" s="90" t="s">
        <v>1503</v>
      </c>
      <c r="N59" s="91">
        <v>42.865600000000001</v>
      </c>
      <c r="O59" s="91">
        <v>-114.7914</v>
      </c>
      <c r="P59" s="80"/>
      <c r="Q59" s="81" t="str">
        <f ca="1">IFERROR(INDEX($B$2:$B$938,MATCH(ROWS(Q$1:$Q58),$R$2:$R$938,0)),"")</f>
        <v/>
      </c>
      <c r="R59" s="79">
        <f ca="1">IF(ISNUMBER(SEARCH($P$2,B59)),MAX(R$1:$R58)+1,0)</f>
        <v>0</v>
      </c>
    </row>
    <row r="60" spans="1:18" x14ac:dyDescent="0.35">
      <c r="A60" s="89">
        <v>800157</v>
      </c>
      <c r="B60" s="90" t="s">
        <v>1346</v>
      </c>
      <c r="D60" s="89">
        <v>56968</v>
      </c>
      <c r="E60" s="90" t="s">
        <v>1709</v>
      </c>
      <c r="F60" s="89">
        <v>60977</v>
      </c>
      <c r="G60" s="90" t="s">
        <v>190</v>
      </c>
      <c r="H60" s="90" t="s">
        <v>196</v>
      </c>
      <c r="I60" s="90" t="s">
        <v>195</v>
      </c>
      <c r="J60" s="90" t="s">
        <v>1709</v>
      </c>
      <c r="K60" s="89">
        <v>1.7</v>
      </c>
      <c r="L60" s="90" t="s">
        <v>1709</v>
      </c>
      <c r="M60" s="90" t="s">
        <v>234</v>
      </c>
      <c r="N60" s="91">
        <v>45.655000000000001</v>
      </c>
      <c r="O60" s="91">
        <v>-119.46469999999999</v>
      </c>
      <c r="P60" s="80"/>
      <c r="Q60" s="81" t="str">
        <f ca="1">IFERROR(INDEX($B$2:$B$938,MATCH(ROWS(Q$1:$Q59),$R$2:$R$938,0)),"")</f>
        <v/>
      </c>
      <c r="R60" s="79">
        <f ca="1">IF(ISNUMBER(SEARCH($P$2,B60)),MAX(R$1:$R59)+1,0)</f>
        <v>0</v>
      </c>
    </row>
    <row r="61" spans="1:18" x14ac:dyDescent="0.35">
      <c r="A61" s="89">
        <v>800007</v>
      </c>
      <c r="B61" s="90" t="s">
        <v>1345</v>
      </c>
      <c r="D61" s="89">
        <v>56485</v>
      </c>
      <c r="E61" s="90" t="s">
        <v>1709</v>
      </c>
      <c r="F61" s="89">
        <v>60993</v>
      </c>
      <c r="G61" s="90" t="s">
        <v>190</v>
      </c>
      <c r="H61" s="90" t="s">
        <v>196</v>
      </c>
      <c r="I61" s="90" t="s">
        <v>195</v>
      </c>
      <c r="J61" s="90" t="s">
        <v>1709</v>
      </c>
      <c r="K61" s="89">
        <v>125.4</v>
      </c>
      <c r="L61" s="90" t="s">
        <v>1709</v>
      </c>
      <c r="M61" s="90" t="s">
        <v>1342</v>
      </c>
      <c r="N61" s="91">
        <v>45.653745000000001</v>
      </c>
      <c r="O61" s="91">
        <v>-120.603414</v>
      </c>
      <c r="P61" s="80"/>
      <c r="Q61" s="81" t="str">
        <f ca="1">IFERROR(INDEX($B$2:$B$938,MATCH(ROWS(Q$1:$Q60),$R$2:$R$938,0)),"")</f>
        <v/>
      </c>
      <c r="R61" s="79">
        <f ca="1">IF(ISNUMBER(SEARCH($P$2,B61)),MAX(R$1:$R60)+1,0)</f>
        <v>0</v>
      </c>
    </row>
    <row r="62" spans="1:18" x14ac:dyDescent="0.35">
      <c r="A62" s="89">
        <v>810004</v>
      </c>
      <c r="B62" s="90" t="s">
        <v>1344</v>
      </c>
      <c r="D62" s="89">
        <v>56485</v>
      </c>
      <c r="E62" s="90" t="s">
        <v>1709</v>
      </c>
      <c r="F62" s="89">
        <v>63055</v>
      </c>
      <c r="G62" s="90" t="s">
        <v>190</v>
      </c>
      <c r="H62" s="90" t="s">
        <v>196</v>
      </c>
      <c r="I62" s="90" t="s">
        <v>195</v>
      </c>
      <c r="J62" s="90" t="s">
        <v>1709</v>
      </c>
      <c r="K62" s="89">
        <v>149.5</v>
      </c>
      <c r="L62" s="90" t="s">
        <v>1709</v>
      </c>
      <c r="M62" s="90" t="s">
        <v>1342</v>
      </c>
      <c r="N62" s="91">
        <v>45.653745000000001</v>
      </c>
      <c r="O62" s="91">
        <v>-120.603414</v>
      </c>
      <c r="P62" s="80"/>
      <c r="Q62" s="81" t="str">
        <f ca="1">IFERROR(INDEX($B$2:$B$938,MATCH(ROWS(Q$1:$Q61),$R$2:$R$938,0)),"")</f>
        <v/>
      </c>
      <c r="R62" s="79">
        <f ca="1">IF(ISNUMBER(SEARCH($P$2,B62)),MAX(R$1:$R61)+1,0)</f>
        <v>0</v>
      </c>
    </row>
    <row r="63" spans="1:18" x14ac:dyDescent="0.35">
      <c r="A63" s="89">
        <v>810003</v>
      </c>
      <c r="B63" s="90" t="s">
        <v>1343</v>
      </c>
      <c r="D63" s="89">
        <v>56485</v>
      </c>
      <c r="E63" s="90" t="s">
        <v>1709</v>
      </c>
      <c r="F63" s="89">
        <v>63056</v>
      </c>
      <c r="G63" s="90" t="s">
        <v>190</v>
      </c>
      <c r="H63" s="90" t="s">
        <v>196</v>
      </c>
      <c r="I63" s="90" t="s">
        <v>195</v>
      </c>
      <c r="J63" s="90" t="s">
        <v>1709</v>
      </c>
      <c r="K63" s="89">
        <v>174.8</v>
      </c>
      <c r="L63" s="90" t="s">
        <v>1709</v>
      </c>
      <c r="M63" s="90" t="s">
        <v>1342</v>
      </c>
      <c r="N63" s="91">
        <v>45.653745000000001</v>
      </c>
      <c r="O63" s="91">
        <v>-120.603414</v>
      </c>
      <c r="P63" s="80"/>
      <c r="Q63" s="81" t="str">
        <f ca="1">IFERROR(INDEX($B$2:$B$938,MATCH(ROWS(Q$1:$Q62),$R$2:$R$938,0)),"")</f>
        <v/>
      </c>
      <c r="R63" s="79">
        <f ca="1">IF(ISNUMBER(SEARCH($P$2,B63)),MAX(R$1:$R62)+1,0)</f>
        <v>0</v>
      </c>
    </row>
    <row r="64" spans="1:18" x14ac:dyDescent="0.35">
      <c r="A64" s="89">
        <v>900038</v>
      </c>
      <c r="B64" s="90" t="s">
        <v>1341</v>
      </c>
      <c r="D64" s="89">
        <v>10869</v>
      </c>
      <c r="E64" s="90" t="s">
        <v>1709</v>
      </c>
      <c r="F64" s="89">
        <v>61204</v>
      </c>
      <c r="G64" s="90" t="s">
        <v>190</v>
      </c>
      <c r="H64" s="90" t="s">
        <v>220</v>
      </c>
      <c r="I64" s="90" t="s">
        <v>195</v>
      </c>
      <c r="J64" s="90" t="s">
        <v>1709</v>
      </c>
      <c r="K64" s="89">
        <v>40</v>
      </c>
      <c r="L64" s="90" t="s">
        <v>1709</v>
      </c>
      <c r="M64" s="90" t="s">
        <v>1340</v>
      </c>
      <c r="N64" s="91">
        <v>42.436110999999997</v>
      </c>
      <c r="O64" s="91">
        <v>-122.849958</v>
      </c>
      <c r="P64" s="80"/>
      <c r="Q64" s="81" t="str">
        <f ca="1">IFERROR(INDEX($B$2:$B$938,MATCH(ROWS(Q$1:$Q63),$R$2:$R$938,0)),"")</f>
        <v/>
      </c>
      <c r="R64" s="79">
        <f ca="1">IF(ISNUMBER(SEARCH($P$2,B64)),MAX(R$1:$R63)+1,0)</f>
        <v>0</v>
      </c>
    </row>
    <row r="65" spans="1:18" x14ac:dyDescent="0.35">
      <c r="A65" s="89">
        <v>500203</v>
      </c>
      <c r="B65" s="90" t="s">
        <v>1339</v>
      </c>
      <c r="D65" s="89">
        <v>10140</v>
      </c>
      <c r="E65" s="90" t="s">
        <v>1709</v>
      </c>
      <c r="F65" s="89">
        <v>61378</v>
      </c>
      <c r="G65" s="90" t="s">
        <v>197</v>
      </c>
      <c r="H65" s="90" t="s">
        <v>162</v>
      </c>
      <c r="I65" s="90" t="s">
        <v>195</v>
      </c>
      <c r="J65" s="90" t="s">
        <v>1709</v>
      </c>
      <c r="K65" s="89">
        <v>2.6</v>
      </c>
      <c r="L65" s="90" t="s">
        <v>1709</v>
      </c>
      <c r="M65" s="90" t="s">
        <v>1338</v>
      </c>
      <c r="N65" s="91">
        <v>44.027444000000003</v>
      </c>
      <c r="O65" s="91">
        <v>-112.71943899999999</v>
      </c>
      <c r="P65" s="80"/>
      <c r="Q65" s="81" t="str">
        <f ca="1">IFERROR(INDEX($B$2:$B$938,MATCH(ROWS(Q$1:$Q64),$R$2:$R$938,0)),"")</f>
        <v/>
      </c>
      <c r="R65" s="79">
        <f ca="1">IF(ISNUMBER(SEARCH($P$2,B65)),MAX(R$1:$R64)+1,0)</f>
        <v>0</v>
      </c>
    </row>
    <row r="66" spans="1:18" x14ac:dyDescent="0.35">
      <c r="A66" s="89">
        <v>500300</v>
      </c>
      <c r="B66" s="90" t="s">
        <v>1337</v>
      </c>
      <c r="D66" s="89">
        <v>6396</v>
      </c>
      <c r="E66" s="90" t="s">
        <v>1709</v>
      </c>
      <c r="F66" s="89">
        <v>60801</v>
      </c>
      <c r="G66" s="90" t="s">
        <v>197</v>
      </c>
      <c r="H66" s="90" t="s">
        <v>162</v>
      </c>
      <c r="I66" s="90" t="s">
        <v>366</v>
      </c>
      <c r="J66" s="90" t="s">
        <v>1709</v>
      </c>
      <c r="K66" s="89">
        <v>10.199999999999999</v>
      </c>
      <c r="L66" s="90" t="s">
        <v>321</v>
      </c>
      <c r="M66" s="90" t="s">
        <v>1336</v>
      </c>
      <c r="N66" s="91">
        <v>43.930461999999999</v>
      </c>
      <c r="O66" s="91">
        <v>-116.437172</v>
      </c>
      <c r="P66" s="80"/>
      <c r="Q66" s="81" t="str">
        <f ca="1">IFERROR(INDEX($B$2:$B$938,MATCH(ROWS(Q$1:$Q65),$R$2:$R$938,0)),"")</f>
        <v/>
      </c>
      <c r="R66" s="79">
        <f ca="1">IF(ISNUMBER(SEARCH($P$2,B66)),MAX(R$1:$R65)+1,0)</f>
        <v>0</v>
      </c>
    </row>
    <row r="67" spans="1:18" x14ac:dyDescent="0.35">
      <c r="A67" s="89">
        <v>700002</v>
      </c>
      <c r="B67" s="90" t="s">
        <v>1335</v>
      </c>
      <c r="D67" s="89">
        <v>58150</v>
      </c>
      <c r="E67" s="90" t="s">
        <v>1709</v>
      </c>
      <c r="G67" s="90" t="s">
        <v>190</v>
      </c>
      <c r="H67" s="90" t="s">
        <v>189</v>
      </c>
      <c r="I67" s="90" t="s">
        <v>1709</v>
      </c>
      <c r="J67" s="90" t="s">
        <v>1709</v>
      </c>
      <c r="K67" s="89">
        <v>2</v>
      </c>
      <c r="L67" s="90" t="s">
        <v>25</v>
      </c>
      <c r="M67" s="90" t="s">
        <v>1334</v>
      </c>
      <c r="N67" s="91">
        <v>42.175049999999999</v>
      </c>
      <c r="O67" s="91">
        <v>-120.36263099999999</v>
      </c>
      <c r="P67" s="80"/>
      <c r="Q67" s="81" t="str">
        <f ca="1">IFERROR(INDEX($B$2:$B$938,MATCH(ROWS(Q$1:$Q66),$R$2:$R$938,0)),"")</f>
        <v/>
      </c>
      <c r="R67" s="79">
        <f ca="1">IF(ISNUMBER(SEARCH($P$2,B67)),MAX(R$1:$R66)+1,0)</f>
        <v>0</v>
      </c>
    </row>
    <row r="68" spans="1:18" x14ac:dyDescent="0.35">
      <c r="A68" s="89">
        <v>700122</v>
      </c>
      <c r="B68" s="90" t="s">
        <v>1333</v>
      </c>
      <c r="E68" s="90" t="s">
        <v>1709</v>
      </c>
      <c r="G68" s="90" t="s">
        <v>190</v>
      </c>
      <c r="H68" s="90" t="s">
        <v>189</v>
      </c>
      <c r="I68" s="90" t="s">
        <v>1709</v>
      </c>
      <c r="J68" s="90" t="s">
        <v>161</v>
      </c>
      <c r="K68" s="89">
        <v>8</v>
      </c>
      <c r="L68" s="90" t="s">
        <v>1709</v>
      </c>
      <c r="M68" s="90" t="s">
        <v>1709</v>
      </c>
      <c r="P68" s="80"/>
      <c r="Q68" s="81" t="str">
        <f ca="1">IFERROR(INDEX($B$2:$B$938,MATCH(ROWS(Q$1:$Q67),$R$2:$R$938,0)),"")</f>
        <v/>
      </c>
      <c r="R68" s="79">
        <f ca="1">IF(ISNUMBER(SEARCH($P$2,B68)),MAX(R$1:$R67)+1,0)</f>
        <v>0</v>
      </c>
    </row>
    <row r="69" spans="1:18" x14ac:dyDescent="0.35">
      <c r="A69" s="89">
        <v>501057</v>
      </c>
      <c r="B69" s="90" t="s">
        <v>1332</v>
      </c>
      <c r="D69" s="89">
        <v>2181</v>
      </c>
      <c r="E69" s="90" t="s">
        <v>1709</v>
      </c>
      <c r="G69" s="90" t="s">
        <v>172</v>
      </c>
      <c r="H69" s="90" t="s">
        <v>162</v>
      </c>
      <c r="I69" s="90" t="s">
        <v>1709</v>
      </c>
      <c r="J69" s="90" t="s">
        <v>1709</v>
      </c>
      <c r="K69" s="89">
        <v>22</v>
      </c>
      <c r="L69" s="90" t="s">
        <v>1709</v>
      </c>
      <c r="M69" s="90" t="s">
        <v>1163</v>
      </c>
      <c r="N69" s="91">
        <v>47.521331000000004</v>
      </c>
      <c r="O69" s="91">
        <v>-111.261442</v>
      </c>
      <c r="P69" s="80"/>
      <c r="Q69" s="81" t="str">
        <f ca="1">IFERROR(INDEX($B$2:$B$938,MATCH(ROWS(Q$1:$Q68),$R$2:$R$938,0)),"")</f>
        <v/>
      </c>
      <c r="R69" s="79">
        <f ca="1">IF(ISNUMBER(SEARCH($P$2,B69)),MAX(R$1:$R68)+1,0)</f>
        <v>0</v>
      </c>
    </row>
    <row r="70" spans="1:18" x14ac:dyDescent="0.35">
      <c r="A70" s="89">
        <v>910554</v>
      </c>
      <c r="B70" s="90" t="s">
        <v>1710</v>
      </c>
      <c r="C70" s="89">
        <v>1000489</v>
      </c>
      <c r="D70" s="89">
        <v>56482</v>
      </c>
      <c r="E70" s="90" t="s">
        <v>1709</v>
      </c>
      <c r="G70" s="90" t="s">
        <v>167</v>
      </c>
      <c r="H70" s="90" t="s">
        <v>166</v>
      </c>
      <c r="I70" s="90" t="s">
        <v>1709</v>
      </c>
      <c r="J70" s="90" t="s">
        <v>1709</v>
      </c>
      <c r="K70" s="89">
        <v>90</v>
      </c>
      <c r="L70" s="90" t="s">
        <v>1711</v>
      </c>
      <c r="M70" s="90" t="s">
        <v>1712</v>
      </c>
      <c r="N70" s="91">
        <v>35.036099999999998</v>
      </c>
      <c r="O70" s="91">
        <v>-114.15940000000001</v>
      </c>
      <c r="P70" s="80"/>
      <c r="Q70" s="81" t="str">
        <f ca="1">IFERROR(INDEX($B$2:$B$938,MATCH(ROWS(Q$1:$Q69),$R$2:$R$938,0)),"")</f>
        <v/>
      </c>
      <c r="R70" s="79">
        <f ca="1">IF(ISNUMBER(SEARCH($P$2,B70)),MAX(R$1:$R69)+1,0)</f>
        <v>0</v>
      </c>
    </row>
    <row r="71" spans="1:18" x14ac:dyDescent="0.35">
      <c r="A71" s="89">
        <v>810005</v>
      </c>
      <c r="B71" s="90" t="s">
        <v>1331</v>
      </c>
      <c r="E71" s="90" t="s">
        <v>1709</v>
      </c>
      <c r="F71" s="89">
        <v>60987</v>
      </c>
      <c r="G71" s="90" t="s">
        <v>163</v>
      </c>
      <c r="H71" s="90" t="s">
        <v>196</v>
      </c>
      <c r="I71" s="90" t="s">
        <v>195</v>
      </c>
      <c r="J71" s="90" t="s">
        <v>161</v>
      </c>
      <c r="K71" s="89">
        <v>150</v>
      </c>
      <c r="L71" s="90" t="s">
        <v>1709</v>
      </c>
      <c r="M71" s="90" t="s">
        <v>1709</v>
      </c>
      <c r="P71" s="80"/>
      <c r="Q71" s="81" t="str">
        <f ca="1">IFERROR(INDEX($B$2:$B$938,MATCH(ROWS(Q$1:$Q70),$R$2:$R$938,0)),"")</f>
        <v/>
      </c>
      <c r="R71" s="79">
        <f ca="1">IF(ISNUMBER(SEARCH($P$2,B71)),MAX(R$1:$R70)+1,0)</f>
        <v>0</v>
      </c>
    </row>
    <row r="72" spans="1:18" x14ac:dyDescent="0.35">
      <c r="A72" s="89">
        <v>810006</v>
      </c>
      <c r="B72" s="90" t="s">
        <v>1330</v>
      </c>
      <c r="E72" s="90" t="s">
        <v>1709</v>
      </c>
      <c r="F72" s="89">
        <v>60988</v>
      </c>
      <c r="G72" s="90" t="s">
        <v>163</v>
      </c>
      <c r="H72" s="90" t="s">
        <v>196</v>
      </c>
      <c r="I72" s="90" t="s">
        <v>195</v>
      </c>
      <c r="J72" s="90" t="s">
        <v>161</v>
      </c>
      <c r="K72" s="89">
        <v>150</v>
      </c>
      <c r="L72" s="90" t="s">
        <v>1709</v>
      </c>
      <c r="M72" s="90" t="s">
        <v>1709</v>
      </c>
      <c r="P72" s="80"/>
      <c r="Q72" s="81" t="str">
        <f ca="1">IFERROR(INDEX($B$2:$B$938,MATCH(ROWS(Q$1:$Q71),$R$2:$R$938,0)),"")</f>
        <v/>
      </c>
      <c r="R72" s="79">
        <f ca="1">IF(ISNUMBER(SEARCH($P$2,B72)),MAX(R$1:$R71)+1,0)</f>
        <v>0</v>
      </c>
    </row>
    <row r="73" spans="1:18" x14ac:dyDescent="0.35">
      <c r="A73" s="89">
        <v>900048</v>
      </c>
      <c r="B73" s="90" t="s">
        <v>1329</v>
      </c>
      <c r="D73" s="89">
        <v>56982</v>
      </c>
      <c r="E73" s="90" t="s">
        <v>1709</v>
      </c>
      <c r="F73" s="89">
        <v>60769</v>
      </c>
      <c r="G73" s="90" t="s">
        <v>245</v>
      </c>
      <c r="H73" s="90" t="s">
        <v>286</v>
      </c>
      <c r="I73" s="90" t="s">
        <v>366</v>
      </c>
      <c r="J73" s="90" t="s">
        <v>1709</v>
      </c>
      <c r="K73" s="89">
        <v>63.9</v>
      </c>
      <c r="L73" s="90" t="s">
        <v>1709</v>
      </c>
      <c r="M73" s="90" t="s">
        <v>1328</v>
      </c>
      <c r="N73" s="91">
        <v>40.996099999999998</v>
      </c>
      <c r="O73" s="91">
        <v>-118.1414</v>
      </c>
      <c r="P73" s="80"/>
      <c r="Q73" s="81" t="str">
        <f ca="1">IFERROR(INDEX($B$2:$B$938,MATCH(ROWS(Q$1:$Q72),$R$2:$R$938,0)),"")</f>
        <v/>
      </c>
      <c r="R73" s="79">
        <f ca="1">IF(ISNUMBER(SEARCH($P$2,B73)),MAX(R$1:$R72)+1,0)</f>
        <v>0</v>
      </c>
    </row>
    <row r="74" spans="1:18" x14ac:dyDescent="0.35">
      <c r="A74" s="89">
        <v>901652</v>
      </c>
      <c r="B74" s="90" t="s">
        <v>1327</v>
      </c>
      <c r="D74" s="89">
        <v>299</v>
      </c>
      <c r="E74" s="90" t="s">
        <v>1709</v>
      </c>
      <c r="F74" s="89">
        <v>60820</v>
      </c>
      <c r="G74" s="90" t="s">
        <v>225</v>
      </c>
      <c r="H74" s="90" t="s">
        <v>244</v>
      </c>
      <c r="I74" s="90" t="s">
        <v>195</v>
      </c>
      <c r="J74" s="90" t="s">
        <v>1709</v>
      </c>
      <c r="K74" s="89">
        <v>38.1</v>
      </c>
      <c r="L74" s="90" t="s">
        <v>25</v>
      </c>
      <c r="M74" s="90" t="s">
        <v>1326</v>
      </c>
      <c r="N74" s="91">
        <v>38.488900000000001</v>
      </c>
      <c r="O74" s="91">
        <v>-112.8533</v>
      </c>
      <c r="P74" s="80"/>
      <c r="Q74" s="81" t="str">
        <f ca="1">IFERROR(INDEX($B$2:$B$938,MATCH(ROWS(Q$1:$Q73),$R$2:$R$938,0)),"")</f>
        <v/>
      </c>
      <c r="R74" s="79">
        <f ca="1">IF(ISNUMBER(SEARCH($P$2,B74)),MAX(R$1:$R73)+1,0)</f>
        <v>0</v>
      </c>
    </row>
    <row r="75" spans="1:18" x14ac:dyDescent="0.35">
      <c r="A75" s="89">
        <v>710123</v>
      </c>
      <c r="B75" s="90" t="s">
        <v>1325</v>
      </c>
      <c r="D75" s="89">
        <v>62272</v>
      </c>
      <c r="E75" s="90" t="s">
        <v>1709</v>
      </c>
      <c r="F75" s="89">
        <v>64172</v>
      </c>
      <c r="G75" s="90" t="s">
        <v>190</v>
      </c>
      <c r="H75" s="90" t="s">
        <v>189</v>
      </c>
      <c r="I75" s="90" t="s">
        <v>195</v>
      </c>
      <c r="J75" s="90" t="s">
        <v>1709</v>
      </c>
      <c r="K75" s="89">
        <v>8.5</v>
      </c>
      <c r="L75" s="90" t="s">
        <v>1709</v>
      </c>
      <c r="M75" s="90" t="s">
        <v>1324</v>
      </c>
      <c r="N75" s="91">
        <v>42.392192999999999</v>
      </c>
      <c r="O75" s="91">
        <v>-121.024494</v>
      </c>
      <c r="P75" s="80"/>
      <c r="Q75" s="81" t="str">
        <f ca="1">IFERROR(INDEX($B$2:$B$938,MATCH(ROWS(Q$1:$Q74),$R$2:$R$938,0)),"")</f>
        <v/>
      </c>
      <c r="R75" s="79">
        <f ca="1">IF(ISNUMBER(SEARCH($P$2,B75)),MAX(R$1:$R74)+1,0)</f>
        <v>0</v>
      </c>
    </row>
    <row r="76" spans="1:18" x14ac:dyDescent="0.35">
      <c r="A76" s="89">
        <v>500247</v>
      </c>
      <c r="B76" s="90" t="s">
        <v>1323</v>
      </c>
      <c r="E76" s="90" t="s">
        <v>1709</v>
      </c>
      <c r="F76" s="89">
        <v>60780</v>
      </c>
      <c r="G76" s="90" t="s">
        <v>249</v>
      </c>
      <c r="H76" s="90" t="s">
        <v>162</v>
      </c>
      <c r="I76" s="90" t="s">
        <v>195</v>
      </c>
      <c r="J76" s="90" t="s">
        <v>161</v>
      </c>
      <c r="K76" s="89">
        <v>0.2</v>
      </c>
      <c r="L76" s="90" t="s">
        <v>1709</v>
      </c>
      <c r="M76" s="90" t="s">
        <v>1709</v>
      </c>
      <c r="P76" s="80"/>
      <c r="Q76" s="81" t="str">
        <f ca="1">IFERROR(INDEX($B$2:$B$938,MATCH(ROWS(Q$1:$Q75),$R$2:$R$938,0)),"")</f>
        <v/>
      </c>
      <c r="R76" s="79">
        <f ca="1">IF(ISNUMBER(SEARCH($P$2,B76)),MAX(R$1:$R75)+1,0)</f>
        <v>0</v>
      </c>
    </row>
    <row r="77" spans="1:18" x14ac:dyDescent="0.35">
      <c r="A77" s="89">
        <v>500301</v>
      </c>
      <c r="B77" s="90" t="s">
        <v>1322</v>
      </c>
      <c r="D77" s="89">
        <v>6397</v>
      </c>
      <c r="E77" s="90" t="s">
        <v>1709</v>
      </c>
      <c r="G77" s="90" t="s">
        <v>197</v>
      </c>
      <c r="H77" s="90" t="s">
        <v>162</v>
      </c>
      <c r="I77" s="90" t="s">
        <v>1709</v>
      </c>
      <c r="J77" s="90" t="s">
        <v>1709</v>
      </c>
      <c r="K77" s="89">
        <v>3.3</v>
      </c>
      <c r="L77" s="90" t="s">
        <v>321</v>
      </c>
      <c r="M77" s="90" t="s">
        <v>1321</v>
      </c>
      <c r="N77" s="91">
        <v>43.537685000000003</v>
      </c>
      <c r="O77" s="91">
        <v>-116.093756</v>
      </c>
      <c r="P77" s="80"/>
      <c r="Q77" s="81" t="str">
        <f ca="1">IFERROR(INDEX($B$2:$B$938,MATCH(ROWS(Q$1:$Q76),$R$2:$R$938,0)),"")</f>
        <v/>
      </c>
      <c r="R77" s="79">
        <f ca="1">IF(ISNUMBER(SEARCH($P$2,B77)),MAX(R$1:$R76)+1,0)</f>
        <v>0</v>
      </c>
    </row>
    <row r="78" spans="1:18" x14ac:dyDescent="0.35">
      <c r="A78" s="89">
        <v>900133</v>
      </c>
      <c r="B78" s="90" t="s">
        <v>1320</v>
      </c>
      <c r="C78" s="89">
        <v>1001149</v>
      </c>
      <c r="D78" s="89">
        <v>7790</v>
      </c>
      <c r="E78" s="90" t="s">
        <v>1709</v>
      </c>
      <c r="G78" s="90" t="s">
        <v>225</v>
      </c>
      <c r="H78" s="90" t="s">
        <v>181</v>
      </c>
      <c r="I78" s="90" t="s">
        <v>1709</v>
      </c>
      <c r="J78" s="90" t="s">
        <v>1709</v>
      </c>
      <c r="K78" s="89">
        <v>499.5</v>
      </c>
      <c r="L78" s="90" t="s">
        <v>1709</v>
      </c>
      <c r="M78" s="90" t="s">
        <v>1319</v>
      </c>
      <c r="N78" s="91">
        <v>40.086399999999998</v>
      </c>
      <c r="O78" s="91">
        <v>-109.28440000000001</v>
      </c>
      <c r="P78" s="80"/>
      <c r="Q78" s="81" t="str">
        <f ca="1">IFERROR(INDEX($B$2:$B$938,MATCH(ROWS(Q$1:$Q77),$R$2:$R$938,0)),"")</f>
        <v/>
      </c>
      <c r="R78" s="79">
        <f ca="1">IF(ISNUMBER(SEARCH($P$2,B78)),MAX(R$1:$R77)+1,0)</f>
        <v>0</v>
      </c>
    </row>
    <row r="79" spans="1:18" x14ac:dyDescent="0.35">
      <c r="A79" s="89">
        <v>501058</v>
      </c>
      <c r="B79" s="90" t="s">
        <v>1318</v>
      </c>
      <c r="E79" s="90" t="s">
        <v>1709</v>
      </c>
      <c r="G79" s="90" t="s">
        <v>163</v>
      </c>
      <c r="H79" s="90" t="s">
        <v>162</v>
      </c>
      <c r="I79" s="90" t="s">
        <v>1709</v>
      </c>
      <c r="J79" s="90" t="s">
        <v>161</v>
      </c>
      <c r="K79" s="89">
        <v>19.670000000000002</v>
      </c>
      <c r="L79" s="90" t="s">
        <v>1709</v>
      </c>
      <c r="M79" s="90" t="s">
        <v>1709</v>
      </c>
      <c r="P79" s="80"/>
      <c r="Q79" s="81" t="str">
        <f ca="1">IFERROR(INDEX($B$2:$B$938,MATCH(ROWS(Q$1:$Q78),$R$2:$R$938,0)),"")</f>
        <v/>
      </c>
      <c r="R79" s="79">
        <f ca="1">IF(ISNUMBER(SEARCH($P$2,B79)),MAX(R$1:$R78)+1,0)</f>
        <v>0</v>
      </c>
    </row>
    <row r="80" spans="1:18" x14ac:dyDescent="0.35">
      <c r="A80" s="89">
        <v>500302</v>
      </c>
      <c r="B80" s="90" t="s">
        <v>1317</v>
      </c>
      <c r="D80" s="89">
        <v>3075</v>
      </c>
      <c r="E80" s="90" t="s">
        <v>1709</v>
      </c>
      <c r="G80" s="90" t="s">
        <v>190</v>
      </c>
      <c r="H80" s="90" t="s">
        <v>162</v>
      </c>
      <c r="I80" s="90" t="s">
        <v>1709</v>
      </c>
      <c r="J80" s="90" t="s">
        <v>1709</v>
      </c>
      <c r="K80" s="89">
        <v>1092.9000000000001</v>
      </c>
      <c r="L80" s="90" t="s">
        <v>321</v>
      </c>
      <c r="M80" s="90" t="s">
        <v>1316</v>
      </c>
      <c r="N80" s="91">
        <v>45.644100000000002</v>
      </c>
      <c r="O80" s="91">
        <v>-121.94100899999999</v>
      </c>
      <c r="P80" s="80"/>
      <c r="Q80" s="81" t="str">
        <f ca="1">IFERROR(INDEX($B$2:$B$938,MATCH(ROWS(Q$1:$Q79),$R$2:$R$938,0)),"")</f>
        <v/>
      </c>
      <c r="R80" s="79">
        <f ca="1">IF(ISNUMBER(SEARCH($P$2,B80)),MAX(R$1:$R79)+1,0)</f>
        <v>0</v>
      </c>
    </row>
    <row r="81" spans="1:18" x14ac:dyDescent="0.35">
      <c r="A81" s="89">
        <v>300001</v>
      </c>
      <c r="B81" s="90" t="s">
        <v>52</v>
      </c>
      <c r="E81" s="90" t="s">
        <v>1709</v>
      </c>
      <c r="G81" s="90" t="s">
        <v>333</v>
      </c>
      <c r="H81" s="90" t="s">
        <v>332</v>
      </c>
      <c r="I81" s="90" t="s">
        <v>1709</v>
      </c>
      <c r="J81" s="90" t="s">
        <v>1709</v>
      </c>
      <c r="L81" s="90" t="s">
        <v>1868</v>
      </c>
      <c r="M81" s="90" t="s">
        <v>1709</v>
      </c>
      <c r="P81" s="80"/>
      <c r="Q81" s="81" t="str">
        <f ca="1">IFERROR(INDEX($B$2:$B$938,MATCH(ROWS(Q$1:$Q80),$R$2:$R$938,0)),"")</f>
        <v/>
      </c>
      <c r="R81" s="79">
        <f ca="1">IF(ISNUMBER(SEARCH($P$2,B81)),MAX(R$1:$R80)+1,0)</f>
        <v>0</v>
      </c>
    </row>
    <row r="82" spans="1:18" x14ac:dyDescent="0.35">
      <c r="A82" s="89">
        <v>501059</v>
      </c>
      <c r="B82" s="90" t="s">
        <v>1315</v>
      </c>
      <c r="E82" s="90" t="s">
        <v>1709</v>
      </c>
      <c r="G82" s="90" t="s">
        <v>163</v>
      </c>
      <c r="H82" s="90" t="s">
        <v>162</v>
      </c>
      <c r="I82" s="90" t="s">
        <v>1709</v>
      </c>
      <c r="J82" s="90" t="s">
        <v>161</v>
      </c>
      <c r="K82" s="89">
        <v>6</v>
      </c>
      <c r="L82" s="90" t="s">
        <v>1709</v>
      </c>
      <c r="M82" s="90" t="s">
        <v>1709</v>
      </c>
      <c r="P82" s="80"/>
      <c r="Q82" s="81" t="str">
        <f ca="1">IFERROR(INDEX($B$2:$B$938,MATCH(ROWS(Q$1:$Q81),$R$2:$R$938,0)),"")</f>
        <v/>
      </c>
      <c r="R82" s="79">
        <f ca="1">IF(ISNUMBER(SEARCH($P$2,B82)),MAX(R$1:$R81)+1,0)</f>
        <v>0</v>
      </c>
    </row>
    <row r="83" spans="1:18" x14ac:dyDescent="0.35">
      <c r="A83" s="89">
        <v>910607</v>
      </c>
      <c r="B83" s="90" t="s">
        <v>1869</v>
      </c>
      <c r="E83" s="90" t="s">
        <v>1709</v>
      </c>
      <c r="G83" s="90" t="s">
        <v>182</v>
      </c>
      <c r="H83" s="90" t="s">
        <v>196</v>
      </c>
      <c r="I83" s="90" t="s">
        <v>1709</v>
      </c>
      <c r="J83" s="90" t="s">
        <v>1709</v>
      </c>
      <c r="K83" s="89">
        <v>320</v>
      </c>
      <c r="L83" s="90" t="s">
        <v>1709</v>
      </c>
      <c r="M83" s="90" t="s">
        <v>1709</v>
      </c>
      <c r="P83" s="80"/>
      <c r="Q83" s="81" t="str">
        <f ca="1">IFERROR(INDEX($B$2:$B$938,MATCH(ROWS(Q$1:$Q82),$R$2:$R$938,0)),"")</f>
        <v/>
      </c>
      <c r="R83" s="79">
        <f ca="1">IF(ISNUMBER(SEARCH($P$2,B83)),MAX(R$1:$R82)+1,0)</f>
        <v>0</v>
      </c>
    </row>
    <row r="84" spans="1:18" x14ac:dyDescent="0.35">
      <c r="A84" s="89">
        <v>510100</v>
      </c>
      <c r="B84" s="90" t="s">
        <v>1314</v>
      </c>
      <c r="E84" s="90" t="s">
        <v>1709</v>
      </c>
      <c r="G84" s="90" t="s">
        <v>163</v>
      </c>
      <c r="H84" s="90" t="s">
        <v>162</v>
      </c>
      <c r="I84" s="90" t="s">
        <v>1709</v>
      </c>
      <c r="J84" s="90" t="s">
        <v>1709</v>
      </c>
      <c r="K84" s="89">
        <v>25.3</v>
      </c>
      <c r="L84" s="90" t="s">
        <v>1709</v>
      </c>
      <c r="M84" s="90" t="s">
        <v>1709</v>
      </c>
      <c r="P84" s="80"/>
      <c r="Q84" s="81" t="str">
        <f ca="1">IFERROR(INDEX($B$2:$B$938,MATCH(ROWS(Q$1:$Q83),$R$2:$R$938,0)),"")</f>
        <v/>
      </c>
      <c r="R84" s="79">
        <f ca="1">IF(ISNUMBER(SEARCH($P$2,B84)),MAX(R$1:$R83)+1,0)</f>
        <v>0</v>
      </c>
    </row>
    <row r="85" spans="1:18" x14ac:dyDescent="0.35">
      <c r="A85" s="89">
        <v>910556</v>
      </c>
      <c r="B85" s="90" t="s">
        <v>1713</v>
      </c>
      <c r="C85" s="89">
        <v>1010860</v>
      </c>
      <c r="D85" s="89">
        <v>8022</v>
      </c>
      <c r="E85" s="90" t="s">
        <v>1709</v>
      </c>
      <c r="G85" s="90" t="s">
        <v>178</v>
      </c>
      <c r="H85" s="90" t="s">
        <v>166</v>
      </c>
      <c r="I85" s="90" t="s">
        <v>1709</v>
      </c>
      <c r="J85" s="90" t="s">
        <v>1709</v>
      </c>
      <c r="K85" s="89">
        <v>25</v>
      </c>
      <c r="L85" s="90" t="s">
        <v>1714</v>
      </c>
      <c r="M85" s="90" t="s">
        <v>1715</v>
      </c>
      <c r="N85" s="91">
        <v>47.697221999999996</v>
      </c>
      <c r="O85" s="91">
        <v>-117.147222</v>
      </c>
      <c r="P85" s="80"/>
      <c r="Q85" s="81" t="str">
        <f ca="1">IFERROR(INDEX($B$2:$B$938,MATCH(ROWS(Q$1:$Q84),$R$2:$R$938,0)),"")</f>
        <v/>
      </c>
      <c r="R85" s="79">
        <f ca="1">IF(ISNUMBER(SEARCH($P$2,B85)),MAX(R$1:$R84)+1,0)</f>
        <v>0</v>
      </c>
    </row>
    <row r="86" spans="1:18" x14ac:dyDescent="0.35">
      <c r="A86" s="89">
        <v>500043</v>
      </c>
      <c r="B86" s="90" t="s">
        <v>1313</v>
      </c>
      <c r="D86" s="89">
        <v>6433</v>
      </c>
      <c r="E86" s="90" t="s">
        <v>1709</v>
      </c>
      <c r="G86" s="90" t="s">
        <v>178</v>
      </c>
      <c r="H86" s="90" t="s">
        <v>162</v>
      </c>
      <c r="I86" s="90" t="s">
        <v>1709</v>
      </c>
      <c r="J86" s="90" t="s">
        <v>1709</v>
      </c>
      <c r="K86" s="89">
        <v>1118.5999999999999</v>
      </c>
      <c r="L86" s="90" t="s">
        <v>1716</v>
      </c>
      <c r="M86" s="90" t="s">
        <v>1312</v>
      </c>
      <c r="N86" s="91">
        <v>48.987110999999999</v>
      </c>
      <c r="O86" s="91">
        <v>-117.347847</v>
      </c>
      <c r="P86" s="80"/>
      <c r="Q86" s="81" t="str">
        <f ca="1">IFERROR(INDEX($B$2:$B$938,MATCH(ROWS(Q$1:$Q85),$R$2:$R$938,0)),"")</f>
        <v/>
      </c>
      <c r="R86" s="79">
        <f ca="1">IF(ISNUMBER(SEARCH($P$2,B86)),MAX(R$1:$R85)+1,0)</f>
        <v>0</v>
      </c>
    </row>
    <row r="87" spans="1:18" x14ac:dyDescent="0.35">
      <c r="A87" s="89">
        <v>700105</v>
      </c>
      <c r="B87" s="90" t="s">
        <v>1311</v>
      </c>
      <c r="E87" s="90" t="s">
        <v>1709</v>
      </c>
      <c r="G87" s="90" t="s">
        <v>190</v>
      </c>
      <c r="H87" s="90" t="s">
        <v>189</v>
      </c>
      <c r="I87" s="90" t="s">
        <v>1709</v>
      </c>
      <c r="J87" s="90" t="s">
        <v>161</v>
      </c>
      <c r="K87" s="89">
        <v>8.4000000000000005E-2</v>
      </c>
      <c r="L87" s="90" t="s">
        <v>1709</v>
      </c>
      <c r="M87" s="90" t="s">
        <v>1709</v>
      </c>
      <c r="P87" s="80"/>
      <c r="Q87" s="81" t="str">
        <f ca="1">IFERROR(INDEX($B$2:$B$938,MATCH(ROWS(Q$1:$Q86),$R$2:$R$938,0)),"")</f>
        <v/>
      </c>
      <c r="R87" s="79">
        <f ca="1">IF(ISNUMBER(SEARCH($P$2,B87)),MAX(R$1:$R86)+1,0)</f>
        <v>0</v>
      </c>
    </row>
    <row r="88" spans="1:18" x14ac:dyDescent="0.35">
      <c r="A88" s="89">
        <v>700123</v>
      </c>
      <c r="B88" s="90" t="s">
        <v>1310</v>
      </c>
      <c r="E88" s="90" t="s">
        <v>1709</v>
      </c>
      <c r="G88" s="90" t="s">
        <v>190</v>
      </c>
      <c r="H88" s="90" t="s">
        <v>189</v>
      </c>
      <c r="I88" s="90" t="s">
        <v>1709</v>
      </c>
      <c r="J88" s="90" t="s">
        <v>161</v>
      </c>
      <c r="K88" s="89">
        <v>8.4000000000000005E-2</v>
      </c>
      <c r="L88" s="90" t="s">
        <v>1709</v>
      </c>
      <c r="M88" s="90" t="s">
        <v>1709</v>
      </c>
      <c r="P88" s="80"/>
      <c r="Q88" s="81" t="str">
        <f ca="1">IFERROR(INDEX($B$2:$B$938,MATCH(ROWS(Q$1:$Q87),$R$2:$R$938,0)),"")</f>
        <v/>
      </c>
      <c r="R88" s="79">
        <f ca="1">IF(ISNUMBER(SEARCH($P$2,B88)),MAX(R$1:$R87)+1,0)</f>
        <v>0</v>
      </c>
    </row>
    <row r="89" spans="1:18" x14ac:dyDescent="0.35">
      <c r="A89" s="89">
        <v>910349</v>
      </c>
      <c r="B89" s="90" t="s">
        <v>1759</v>
      </c>
      <c r="E89" s="90" t="s">
        <v>1709</v>
      </c>
      <c r="G89" s="90" t="s">
        <v>197</v>
      </c>
      <c r="H89" s="90" t="s">
        <v>162</v>
      </c>
      <c r="I89" s="90" t="s">
        <v>1709</v>
      </c>
      <c r="J89" s="90" t="s">
        <v>1709</v>
      </c>
      <c r="L89" s="90" t="s">
        <v>497</v>
      </c>
      <c r="M89" s="90" t="s">
        <v>1709</v>
      </c>
      <c r="P89" s="80"/>
      <c r="Q89" s="81" t="str">
        <f ca="1">IFERROR(INDEX($B$2:$B$938,MATCH(ROWS(Q$1:$Q88),$R$2:$R$938,0)),"")</f>
        <v/>
      </c>
      <c r="R89" s="79">
        <f ca="1">IF(ISNUMBER(SEARCH($P$2,B89)),MAX(R$1:$R88)+1,0)</f>
        <v>0</v>
      </c>
    </row>
    <row r="90" spans="1:18" x14ac:dyDescent="0.35">
      <c r="A90" s="89">
        <v>500248</v>
      </c>
      <c r="B90" s="90" t="s">
        <v>1309</v>
      </c>
      <c r="D90" s="89">
        <v>50179</v>
      </c>
      <c r="E90" s="90" t="s">
        <v>1709</v>
      </c>
      <c r="F90" s="89">
        <v>60778</v>
      </c>
      <c r="G90" s="90" t="s">
        <v>249</v>
      </c>
      <c r="H90" s="90" t="s">
        <v>162</v>
      </c>
      <c r="I90" s="90" t="s">
        <v>195</v>
      </c>
      <c r="J90" s="90" t="s">
        <v>1709</v>
      </c>
      <c r="K90" s="89">
        <v>5</v>
      </c>
      <c r="L90" s="90" t="s">
        <v>1709</v>
      </c>
      <c r="M90" s="90" t="s">
        <v>1308</v>
      </c>
      <c r="N90" s="91">
        <v>41.279200000000003</v>
      </c>
      <c r="O90" s="91">
        <v>-122.3292</v>
      </c>
      <c r="P90" s="80"/>
      <c r="Q90" s="81" t="str">
        <f ca="1">IFERROR(INDEX($B$2:$B$938,MATCH(ROWS(Q$1:$Q89),$R$2:$R$938,0)),"")</f>
        <v/>
      </c>
      <c r="R90" s="79">
        <f ca="1">IF(ISNUMBER(SEARCH($P$2,B90)),MAX(R$1:$R89)+1,0)</f>
        <v>0</v>
      </c>
    </row>
    <row r="91" spans="1:18" x14ac:dyDescent="0.35">
      <c r="A91" s="89">
        <v>910311</v>
      </c>
      <c r="B91" s="90" t="s">
        <v>1307</v>
      </c>
      <c r="D91" s="89">
        <v>3891</v>
      </c>
      <c r="E91" s="90" t="s">
        <v>1709</v>
      </c>
      <c r="G91" s="90" t="s">
        <v>178</v>
      </c>
      <c r="H91" s="90" t="s">
        <v>162</v>
      </c>
      <c r="I91" s="90" t="s">
        <v>1709</v>
      </c>
      <c r="J91" s="90" t="s">
        <v>1709</v>
      </c>
      <c r="K91" s="89">
        <v>88</v>
      </c>
      <c r="L91" s="90" t="s">
        <v>1306</v>
      </c>
      <c r="M91" s="90" t="s">
        <v>1305</v>
      </c>
      <c r="N91" s="91">
        <v>48.780856</v>
      </c>
      <c r="O91" s="91">
        <v>-117.41833699999999</v>
      </c>
      <c r="P91" s="80"/>
      <c r="Q91" s="81" t="str">
        <f ca="1">IFERROR(INDEX($B$2:$B$938,MATCH(ROWS(Q$1:$Q90),$R$2:$R$938,0)),"")</f>
        <v/>
      </c>
      <c r="R91" s="79">
        <f ca="1">IF(ISNUMBER(SEARCH($P$2,B91)),MAX(R$1:$R90)+1,0)</f>
        <v>0</v>
      </c>
    </row>
    <row r="92" spans="1:18" x14ac:dyDescent="0.35">
      <c r="A92" s="89">
        <v>501136</v>
      </c>
      <c r="B92" s="90" t="s">
        <v>1304</v>
      </c>
      <c r="E92" s="90" t="s">
        <v>1709</v>
      </c>
      <c r="G92" s="90" t="s">
        <v>163</v>
      </c>
      <c r="H92" s="90" t="s">
        <v>162</v>
      </c>
      <c r="I92" s="90" t="s">
        <v>1709</v>
      </c>
      <c r="J92" s="90" t="s">
        <v>161</v>
      </c>
      <c r="K92" s="89">
        <v>16</v>
      </c>
      <c r="L92" s="90" t="s">
        <v>1709</v>
      </c>
      <c r="M92" s="90" t="s">
        <v>1709</v>
      </c>
      <c r="P92" s="80"/>
      <c r="Q92" s="81" t="str">
        <f ca="1">IFERROR(INDEX($B$2:$B$938,MATCH(ROWS(Q$1:$Q91),$R$2:$R$938,0)),"")</f>
        <v/>
      </c>
      <c r="R92" s="79">
        <f ca="1">IF(ISNUMBER(SEARCH($P$2,B92)),MAX(R$1:$R91)+1,0)</f>
        <v>0</v>
      </c>
    </row>
    <row r="93" spans="1:18" x14ac:dyDescent="0.35">
      <c r="A93" s="89">
        <v>900043</v>
      </c>
      <c r="B93" s="90" t="s">
        <v>1717</v>
      </c>
      <c r="D93" s="89">
        <v>55991</v>
      </c>
      <c r="E93" s="90" t="s">
        <v>1709</v>
      </c>
      <c r="F93" s="89">
        <v>60674</v>
      </c>
      <c r="G93" s="90" t="s">
        <v>245</v>
      </c>
      <c r="H93" s="90" t="s">
        <v>286</v>
      </c>
      <c r="I93" s="90" t="s">
        <v>195</v>
      </c>
      <c r="J93" s="90" t="s">
        <v>1709</v>
      </c>
      <c r="K93" s="89">
        <v>32.9</v>
      </c>
      <c r="L93" s="90" t="s">
        <v>1870</v>
      </c>
      <c r="M93" s="90" t="s">
        <v>1303</v>
      </c>
      <c r="N93" s="91">
        <v>39.796031999999997</v>
      </c>
      <c r="O93" s="91">
        <v>-119.010013</v>
      </c>
      <c r="P93" s="80"/>
      <c r="Q93" s="81" t="str">
        <f ca="1">IFERROR(INDEX($B$2:$B$938,MATCH(ROWS(Q$1:$Q92),$R$2:$R$938,0)),"")</f>
        <v/>
      </c>
      <c r="R93" s="79">
        <f ca="1">IF(ISNUMBER(SEARCH($P$2,B93)),MAX(R$1:$R92)+1,0)</f>
        <v>0</v>
      </c>
    </row>
    <row r="94" spans="1:18" x14ac:dyDescent="0.35">
      <c r="A94" s="89">
        <v>501060</v>
      </c>
      <c r="B94" s="90" t="s">
        <v>1302</v>
      </c>
      <c r="E94" s="90" t="s">
        <v>1709</v>
      </c>
      <c r="G94" s="90" t="s">
        <v>163</v>
      </c>
      <c r="H94" s="90" t="s">
        <v>162</v>
      </c>
      <c r="I94" s="90" t="s">
        <v>1709</v>
      </c>
      <c r="J94" s="90" t="s">
        <v>161</v>
      </c>
      <c r="K94" s="89">
        <v>7.6</v>
      </c>
      <c r="L94" s="90" t="s">
        <v>1709</v>
      </c>
      <c r="M94" s="90" t="s">
        <v>1709</v>
      </c>
      <c r="P94" s="80"/>
      <c r="Q94" s="81" t="str">
        <f ca="1">IFERROR(INDEX($B$2:$B$938,MATCH(ROWS(Q$1:$Q93),$R$2:$R$938,0)),"")</f>
        <v/>
      </c>
      <c r="R94" s="79">
        <f ca="1">IF(ISNUMBER(SEARCH($P$2,B94)),MAX(R$1:$R93)+1,0)</f>
        <v>0</v>
      </c>
    </row>
    <row r="95" spans="1:18" x14ac:dyDescent="0.35">
      <c r="A95" s="89">
        <v>501022</v>
      </c>
      <c r="B95" s="90" t="s">
        <v>1301</v>
      </c>
      <c r="E95" s="90" t="s">
        <v>1709</v>
      </c>
      <c r="G95" s="90" t="s">
        <v>163</v>
      </c>
      <c r="H95" s="90" t="s">
        <v>162</v>
      </c>
      <c r="I95" s="90" t="s">
        <v>1709</v>
      </c>
      <c r="J95" s="90" t="s">
        <v>161</v>
      </c>
      <c r="K95" s="89">
        <v>180</v>
      </c>
      <c r="L95" s="90" t="s">
        <v>217</v>
      </c>
      <c r="M95" s="90" t="s">
        <v>1709</v>
      </c>
      <c r="P95" s="80"/>
      <c r="Q95" s="81" t="str">
        <f ca="1">IFERROR(INDEX($B$2:$B$938,MATCH(ROWS(Q$1:$Q94),$R$2:$R$938,0)),"")</f>
        <v/>
      </c>
      <c r="R95" s="79">
        <f ca="1">IF(ISNUMBER(SEARCH($P$2,B95)),MAX(R$1:$R94)+1,0)</f>
        <v>0</v>
      </c>
    </row>
    <row r="96" spans="1:18" x14ac:dyDescent="0.35">
      <c r="A96" s="89">
        <v>501023</v>
      </c>
      <c r="B96" s="90" t="s">
        <v>1300</v>
      </c>
      <c r="E96" s="90" t="s">
        <v>1709</v>
      </c>
      <c r="G96" s="90" t="s">
        <v>163</v>
      </c>
      <c r="H96" s="90" t="s">
        <v>162</v>
      </c>
      <c r="I96" s="90" t="s">
        <v>1709</v>
      </c>
      <c r="J96" s="90" t="s">
        <v>161</v>
      </c>
      <c r="K96" s="89">
        <v>248</v>
      </c>
      <c r="L96" s="90" t="s">
        <v>217</v>
      </c>
      <c r="M96" s="90" t="s">
        <v>1709</v>
      </c>
      <c r="P96" s="80"/>
      <c r="Q96" s="81" t="str">
        <f ca="1">IFERROR(INDEX($B$2:$B$938,MATCH(ROWS(Q$1:$Q95),$R$2:$R$938,0)),"")</f>
        <v/>
      </c>
      <c r="R96" s="79">
        <f ca="1">IF(ISNUMBER(SEARCH($P$2,B96)),MAX(R$1:$R95)+1,0)</f>
        <v>0</v>
      </c>
    </row>
    <row r="97" spans="1:18" x14ac:dyDescent="0.35">
      <c r="A97" s="89">
        <v>501061</v>
      </c>
      <c r="B97" s="90" t="s">
        <v>1299</v>
      </c>
      <c r="E97" s="90" t="s">
        <v>1709</v>
      </c>
      <c r="G97" s="90" t="s">
        <v>163</v>
      </c>
      <c r="H97" s="90" t="s">
        <v>162</v>
      </c>
      <c r="I97" s="90" t="s">
        <v>1709</v>
      </c>
      <c r="J97" s="90" t="s">
        <v>161</v>
      </c>
      <c r="K97" s="89">
        <v>120</v>
      </c>
      <c r="L97" s="90" t="s">
        <v>1709</v>
      </c>
      <c r="M97" s="90" t="s">
        <v>1709</v>
      </c>
      <c r="P97" s="80"/>
      <c r="Q97" s="81" t="str">
        <f ca="1">IFERROR(INDEX($B$2:$B$938,MATCH(ROWS(Q$1:$Q96),$R$2:$R$938,0)),"")</f>
        <v/>
      </c>
      <c r="R97" s="79">
        <f ca="1">IF(ISNUMBER(SEARCH($P$2,B97)),MAX(R$1:$R96)+1,0)</f>
        <v>0</v>
      </c>
    </row>
    <row r="98" spans="1:18" x14ac:dyDescent="0.35">
      <c r="A98" s="89">
        <v>810110</v>
      </c>
      <c r="B98" s="90" t="s">
        <v>1298</v>
      </c>
      <c r="D98" s="89">
        <v>60145</v>
      </c>
      <c r="E98" s="90" t="s">
        <v>1709</v>
      </c>
      <c r="F98" s="89">
        <v>63162</v>
      </c>
      <c r="G98" s="90" t="s">
        <v>445</v>
      </c>
      <c r="H98" s="90" t="s">
        <v>196</v>
      </c>
      <c r="I98" s="90" t="s">
        <v>195</v>
      </c>
      <c r="J98" s="90" t="s">
        <v>1709</v>
      </c>
      <c r="K98" s="89">
        <v>181.7</v>
      </c>
      <c r="L98" s="90" t="s">
        <v>358</v>
      </c>
      <c r="M98" s="90" t="s">
        <v>1296</v>
      </c>
      <c r="N98" s="91">
        <v>34.734178999999997</v>
      </c>
      <c r="O98" s="91">
        <v>-103.108047</v>
      </c>
      <c r="P98" s="80"/>
      <c r="Q98" s="81" t="str">
        <f ca="1">IFERROR(INDEX($B$2:$B$938,MATCH(ROWS(Q$1:$Q97),$R$2:$R$938,0)),"")</f>
        <v/>
      </c>
      <c r="R98" s="79">
        <f ca="1">IF(ISNUMBER(SEARCH($P$2,B98)),MAX(R$1:$R97)+1,0)</f>
        <v>0</v>
      </c>
    </row>
    <row r="99" spans="1:18" x14ac:dyDescent="0.35">
      <c r="A99" s="89">
        <v>810111</v>
      </c>
      <c r="B99" s="90" t="s">
        <v>1297</v>
      </c>
      <c r="D99" s="89">
        <v>60152</v>
      </c>
      <c r="E99" s="90" t="s">
        <v>1709</v>
      </c>
      <c r="F99" s="89">
        <v>62643</v>
      </c>
      <c r="G99" s="90" t="s">
        <v>445</v>
      </c>
      <c r="H99" s="90" t="s">
        <v>196</v>
      </c>
      <c r="I99" s="90" t="s">
        <v>195</v>
      </c>
      <c r="J99" s="90" t="s">
        <v>1709</v>
      </c>
      <c r="K99" s="89">
        <v>142.6</v>
      </c>
      <c r="L99" s="90" t="s">
        <v>358</v>
      </c>
      <c r="M99" s="90" t="s">
        <v>1296</v>
      </c>
      <c r="N99" s="91">
        <v>34.727007</v>
      </c>
      <c r="O99" s="91">
        <v>-103.166771</v>
      </c>
      <c r="P99" s="80"/>
      <c r="Q99" s="81" t="str">
        <f ca="1">IFERROR(INDEX($B$2:$B$938,MATCH(ROWS(Q$1:$Q98),$R$2:$R$938,0)),"")</f>
        <v/>
      </c>
      <c r="R99" s="79">
        <f ca="1">IF(ISNUMBER(SEARCH($P$2,B99)),MAX(R$1:$R98)+1,0)</f>
        <v>0</v>
      </c>
    </row>
    <row r="100" spans="1:18" x14ac:dyDescent="0.35">
      <c r="A100" s="89">
        <v>910563</v>
      </c>
      <c r="B100" s="90" t="s">
        <v>1760</v>
      </c>
      <c r="D100" s="89">
        <v>66014</v>
      </c>
      <c r="E100" s="90" t="s">
        <v>1709</v>
      </c>
      <c r="F100" s="89">
        <v>65566</v>
      </c>
      <c r="G100" s="90" t="s">
        <v>279</v>
      </c>
      <c r="H100" s="90" t="s">
        <v>196</v>
      </c>
      <c r="I100" s="90" t="s">
        <v>1709</v>
      </c>
      <c r="J100" s="90" t="s">
        <v>1709</v>
      </c>
      <c r="K100" s="89">
        <v>200</v>
      </c>
      <c r="L100" s="90" t="s">
        <v>1761</v>
      </c>
      <c r="M100" s="90" t="s">
        <v>1762</v>
      </c>
      <c r="N100" s="91">
        <v>39.183999999999997</v>
      </c>
      <c r="O100" s="91">
        <v>-102.97</v>
      </c>
      <c r="P100" s="80"/>
      <c r="Q100" s="81" t="str">
        <f ca="1">IFERROR(INDEX($B$2:$B$938,MATCH(ROWS(Q$1:$Q99),$R$2:$R$938,0)),"")</f>
        <v/>
      </c>
      <c r="R100" s="79">
        <f ca="1">IF(ISNUMBER(SEARCH($P$2,B100)),MAX(R$1:$R99)+1,0)</f>
        <v>0</v>
      </c>
    </row>
    <row r="101" spans="1:18" x14ac:dyDescent="0.35">
      <c r="A101" s="89">
        <v>501062</v>
      </c>
      <c r="B101" s="90" t="s">
        <v>1295</v>
      </c>
      <c r="E101" s="90" t="s">
        <v>1709</v>
      </c>
      <c r="G101" s="90" t="s">
        <v>163</v>
      </c>
      <c r="H101" s="90" t="s">
        <v>162</v>
      </c>
      <c r="I101" s="90" t="s">
        <v>1709</v>
      </c>
      <c r="J101" s="90" t="s">
        <v>161</v>
      </c>
      <c r="K101" s="89">
        <v>7.2</v>
      </c>
      <c r="L101" s="90" t="s">
        <v>1709</v>
      </c>
      <c r="M101" s="90" t="s">
        <v>1709</v>
      </c>
      <c r="P101" s="80"/>
      <c r="Q101" s="81" t="str">
        <f ca="1">IFERROR(INDEX($B$2:$B$938,MATCH(ROWS(Q$1:$Q100),$R$2:$R$938,0)),"")</f>
        <v/>
      </c>
      <c r="R101" s="79">
        <f ca="1">IF(ISNUMBER(SEARCH($P$2,B101)),MAX(R$1:$R100)+1,0)</f>
        <v>0</v>
      </c>
    </row>
    <row r="102" spans="1:18" x14ac:dyDescent="0.35">
      <c r="A102" s="89">
        <v>500010</v>
      </c>
      <c r="B102" s="90" t="s">
        <v>1294</v>
      </c>
      <c r="D102" s="89">
        <v>811</v>
      </c>
      <c r="E102" s="90" t="s">
        <v>1709</v>
      </c>
      <c r="G102" s="90" t="s">
        <v>197</v>
      </c>
      <c r="H102" s="90" t="s">
        <v>162</v>
      </c>
      <c r="I102" s="90" t="s">
        <v>1709</v>
      </c>
      <c r="J102" s="90" t="s">
        <v>1709</v>
      </c>
      <c r="K102" s="89">
        <v>675</v>
      </c>
      <c r="L102" s="90" t="s">
        <v>1815</v>
      </c>
      <c r="M102" s="90" t="s">
        <v>1293</v>
      </c>
      <c r="N102" s="91">
        <v>44.8367</v>
      </c>
      <c r="O102" s="91">
        <v>-116.89749999999999</v>
      </c>
      <c r="P102" s="80"/>
      <c r="Q102" s="81" t="str">
        <f ca="1">IFERROR(INDEX($B$2:$B$938,MATCH(ROWS(Q$1:$Q101),$R$2:$R$938,0)),"")</f>
        <v/>
      </c>
      <c r="R102" s="79">
        <f ca="1">IF(ISNUMBER(SEARCH($P$2,B102)),MAX(R$1:$R101)+1,0)</f>
        <v>0</v>
      </c>
    </row>
    <row r="103" spans="1:18" x14ac:dyDescent="0.35">
      <c r="A103" s="89">
        <v>910644</v>
      </c>
      <c r="B103" s="90" t="s">
        <v>1871</v>
      </c>
      <c r="D103" s="89">
        <v>811</v>
      </c>
      <c r="E103" s="90" t="s">
        <v>1872</v>
      </c>
      <c r="G103" s="90" t="s">
        <v>333</v>
      </c>
      <c r="H103" s="90" t="s">
        <v>162</v>
      </c>
      <c r="I103" s="90" t="s">
        <v>1709</v>
      </c>
      <c r="J103" s="90" t="s">
        <v>1709</v>
      </c>
      <c r="K103" s="89">
        <v>865</v>
      </c>
      <c r="L103" s="90" t="s">
        <v>1873</v>
      </c>
      <c r="M103" s="90" t="s">
        <v>1293</v>
      </c>
      <c r="N103" s="91">
        <v>44.8367</v>
      </c>
      <c r="O103" s="91">
        <v>-116.89749999999999</v>
      </c>
      <c r="P103" s="80"/>
      <c r="Q103" s="81" t="str">
        <f ca="1">IFERROR(INDEX($B$2:$B$938,MATCH(ROWS(Q$1:$Q102),$R$2:$R$938,0)),"")</f>
        <v/>
      </c>
      <c r="R103" s="79">
        <f ca="1">IF(ISNUMBER(SEARCH($P$2,B103)),MAX(R$1:$R102)+1,0)</f>
        <v>0</v>
      </c>
    </row>
    <row r="104" spans="1:18" x14ac:dyDescent="0.35">
      <c r="A104" s="89">
        <v>910584</v>
      </c>
      <c r="B104" s="90" t="s">
        <v>1763</v>
      </c>
      <c r="E104" s="90" t="s">
        <v>1709</v>
      </c>
      <c r="G104" s="90" t="s">
        <v>190</v>
      </c>
      <c r="H104" s="90" t="s">
        <v>189</v>
      </c>
      <c r="I104" s="90" t="s">
        <v>1709</v>
      </c>
      <c r="J104" s="90" t="s">
        <v>1709</v>
      </c>
      <c r="K104" s="89">
        <v>2.4</v>
      </c>
      <c r="L104" s="90" t="s">
        <v>1709</v>
      </c>
      <c r="M104" s="90" t="s">
        <v>1709</v>
      </c>
      <c r="P104" s="80"/>
      <c r="Q104" s="81" t="str">
        <f ca="1">IFERROR(INDEX($B$2:$B$938,MATCH(ROWS(Q$1:$Q103),$R$2:$R$938,0)),"")</f>
        <v/>
      </c>
      <c r="R104" s="79">
        <f ca="1">IF(ISNUMBER(SEARCH($P$2,B104)),MAX(R$1:$R103)+1,0)</f>
        <v>0</v>
      </c>
    </row>
    <row r="105" spans="1:18" x14ac:dyDescent="0.35">
      <c r="A105" s="89">
        <v>910585</v>
      </c>
      <c r="B105" s="90" t="s">
        <v>1764</v>
      </c>
      <c r="E105" s="90" t="s">
        <v>1709</v>
      </c>
      <c r="G105" s="90" t="s">
        <v>190</v>
      </c>
      <c r="H105" s="90" t="s">
        <v>189</v>
      </c>
      <c r="I105" s="90" t="s">
        <v>1709</v>
      </c>
      <c r="J105" s="90" t="s">
        <v>1709</v>
      </c>
      <c r="K105" s="89">
        <v>2.99</v>
      </c>
      <c r="L105" s="90" t="s">
        <v>1709</v>
      </c>
      <c r="M105" s="90" t="s">
        <v>1709</v>
      </c>
      <c r="P105" s="80"/>
      <c r="Q105" s="81" t="str">
        <f ca="1">IFERROR(INDEX($B$2:$B$938,MATCH(ROWS(Q$1:$Q104),$R$2:$R$938,0)),"")</f>
        <v/>
      </c>
      <c r="R105" s="79">
        <f ca="1">IF(ISNUMBER(SEARCH($P$2,B105)),MAX(R$1:$R104)+1,0)</f>
        <v>0</v>
      </c>
    </row>
    <row r="106" spans="1:18" x14ac:dyDescent="0.35">
      <c r="A106" s="89">
        <v>700107</v>
      </c>
      <c r="B106" s="90" t="s">
        <v>1292</v>
      </c>
      <c r="D106" s="89">
        <v>58600</v>
      </c>
      <c r="E106" s="90" t="s">
        <v>1709</v>
      </c>
      <c r="G106" s="90" t="s">
        <v>225</v>
      </c>
      <c r="H106" s="90" t="s">
        <v>189</v>
      </c>
      <c r="I106" s="90" t="s">
        <v>1709</v>
      </c>
      <c r="J106" s="90" t="s">
        <v>161</v>
      </c>
      <c r="K106" s="89">
        <v>3</v>
      </c>
      <c r="L106" s="90" t="s">
        <v>1709</v>
      </c>
      <c r="M106" s="90" t="s">
        <v>1291</v>
      </c>
      <c r="N106" s="91">
        <v>38.023333000000001</v>
      </c>
      <c r="O106" s="91">
        <v>-112.731667</v>
      </c>
      <c r="P106" s="80"/>
      <c r="Q106" s="81" t="str">
        <f ca="1">IFERROR(INDEX($B$2:$B$938,MATCH(ROWS(Q$1:$Q105),$R$2:$R$938,0)),"")</f>
        <v/>
      </c>
      <c r="R106" s="79">
        <f ca="1">IF(ISNUMBER(SEARCH($P$2,B106)),MAX(R$1:$R105)+1,0)</f>
        <v>0</v>
      </c>
    </row>
    <row r="107" spans="1:18" x14ac:dyDescent="0.35">
      <c r="A107" s="89">
        <v>910617</v>
      </c>
      <c r="B107" s="90" t="s">
        <v>1874</v>
      </c>
      <c r="D107" s="89">
        <v>56446</v>
      </c>
      <c r="E107" s="90" t="s">
        <v>1709</v>
      </c>
      <c r="F107" s="89">
        <v>65428</v>
      </c>
      <c r="G107" s="90" t="s">
        <v>445</v>
      </c>
      <c r="H107" s="90" t="s">
        <v>189</v>
      </c>
      <c r="I107" s="90" t="s">
        <v>1709</v>
      </c>
      <c r="J107" s="90" t="s">
        <v>1709</v>
      </c>
      <c r="K107" s="89">
        <v>100</v>
      </c>
      <c r="L107" s="90" t="s">
        <v>1875</v>
      </c>
      <c r="M107" s="90" t="s">
        <v>1876</v>
      </c>
      <c r="N107" s="91">
        <v>37.805</v>
      </c>
      <c r="O107" s="91">
        <v>-121.66719999999999</v>
      </c>
      <c r="P107" s="80"/>
      <c r="Q107" s="81" t="str">
        <f ca="1">IFERROR(INDEX($B$2:$B$938,MATCH(ROWS(Q$1:$Q106),$R$2:$R$938,0)),"")</f>
        <v/>
      </c>
      <c r="R107" s="79">
        <f ca="1">IF(ISNUMBER(SEARCH($P$2,B107)),MAX(R$1:$R106)+1,0)</f>
        <v>0</v>
      </c>
    </row>
    <row r="108" spans="1:18" x14ac:dyDescent="0.35">
      <c r="A108" s="89">
        <v>910623</v>
      </c>
      <c r="B108" s="90" t="s">
        <v>1877</v>
      </c>
      <c r="D108" s="89">
        <v>56446</v>
      </c>
      <c r="E108" s="90" t="s">
        <v>1709</v>
      </c>
      <c r="F108" s="89">
        <v>60124</v>
      </c>
      <c r="G108" s="90" t="s">
        <v>249</v>
      </c>
      <c r="H108" s="90" t="s">
        <v>196</v>
      </c>
      <c r="I108" s="90" t="s">
        <v>1709</v>
      </c>
      <c r="J108" s="90" t="s">
        <v>1709</v>
      </c>
      <c r="K108" s="89">
        <v>38</v>
      </c>
      <c r="L108" s="90" t="s">
        <v>1878</v>
      </c>
      <c r="M108" s="90" t="s">
        <v>1876</v>
      </c>
      <c r="N108" s="91">
        <v>37.805</v>
      </c>
      <c r="O108" s="91">
        <v>-121.66719999999999</v>
      </c>
      <c r="P108" s="80"/>
      <c r="Q108" s="81" t="str">
        <f ca="1">IFERROR(INDEX($B$2:$B$938,MATCH(ROWS(Q$1:$Q107),$R$2:$R$938,0)),"")</f>
        <v/>
      </c>
      <c r="R108" s="79">
        <f ca="1">IF(ISNUMBER(SEARCH($P$2,B108)),MAX(R$1:$R107)+1,0)</f>
        <v>0</v>
      </c>
    </row>
    <row r="109" spans="1:18" x14ac:dyDescent="0.35">
      <c r="A109" s="89">
        <v>500195</v>
      </c>
      <c r="B109" s="90" t="s">
        <v>1290</v>
      </c>
      <c r="E109" s="90" t="s">
        <v>1709</v>
      </c>
      <c r="G109" s="90" t="s">
        <v>182</v>
      </c>
      <c r="H109" s="90" t="s">
        <v>162</v>
      </c>
      <c r="I109" s="90" t="s">
        <v>1709</v>
      </c>
      <c r="J109" s="90" t="s">
        <v>161</v>
      </c>
      <c r="K109" s="89">
        <v>0.2</v>
      </c>
      <c r="L109" s="90" t="s">
        <v>1709</v>
      </c>
      <c r="M109" s="90" t="s">
        <v>1709</v>
      </c>
      <c r="P109" s="80"/>
      <c r="Q109" s="81" t="str">
        <f ca="1">IFERROR(INDEX($B$2:$B$938,MATCH(ROWS(Q$1:$Q108),$R$2:$R$938,0)),"")</f>
        <v/>
      </c>
      <c r="R109" s="79">
        <f ca="1">IF(ISNUMBER(SEARCH($P$2,B109)),MAX(R$1:$R108)+1,0)</f>
        <v>0</v>
      </c>
    </row>
    <row r="110" spans="1:18" x14ac:dyDescent="0.35">
      <c r="A110" s="89">
        <v>910616</v>
      </c>
      <c r="B110" s="90" t="s">
        <v>1879</v>
      </c>
      <c r="D110" s="89">
        <v>10706</v>
      </c>
      <c r="E110" s="90" t="s">
        <v>1709</v>
      </c>
      <c r="F110" s="89">
        <v>60177</v>
      </c>
      <c r="G110" s="90" t="s">
        <v>249</v>
      </c>
      <c r="H110" s="90" t="s">
        <v>162</v>
      </c>
      <c r="I110" s="90" t="s">
        <v>1709</v>
      </c>
      <c r="J110" s="90" t="s">
        <v>1709</v>
      </c>
      <c r="K110" s="89">
        <v>3</v>
      </c>
      <c r="L110" s="90" t="s">
        <v>1880</v>
      </c>
      <c r="M110" s="90" t="s">
        <v>1881</v>
      </c>
      <c r="N110" s="91">
        <v>40.857900000000001</v>
      </c>
      <c r="O110" s="91">
        <v>-121.7225</v>
      </c>
      <c r="P110" s="80"/>
      <c r="Q110" s="81" t="str">
        <f ca="1">IFERROR(INDEX($B$2:$B$938,MATCH(ROWS(Q$1:$Q109),$R$2:$R$938,0)),"")</f>
        <v/>
      </c>
      <c r="R110" s="79">
        <f ca="1">IF(ISNUMBER(SEARCH($P$2,B110)),MAX(R$1:$R109)+1,0)</f>
        <v>0</v>
      </c>
    </row>
    <row r="111" spans="1:18" x14ac:dyDescent="0.35">
      <c r="A111" s="89">
        <v>900068</v>
      </c>
      <c r="B111" s="90" t="s">
        <v>1289</v>
      </c>
      <c r="E111" s="90" t="s">
        <v>1709</v>
      </c>
      <c r="G111" s="90" t="s">
        <v>163</v>
      </c>
      <c r="H111" s="90" t="s">
        <v>166</v>
      </c>
      <c r="I111" s="90" t="s">
        <v>1709</v>
      </c>
      <c r="J111" s="90" t="s">
        <v>161</v>
      </c>
      <c r="K111" s="89">
        <v>950</v>
      </c>
      <c r="L111" s="90" t="s">
        <v>217</v>
      </c>
      <c r="M111" s="90" t="s">
        <v>1709</v>
      </c>
      <c r="P111" s="80"/>
      <c r="Q111" s="81" t="str">
        <f ca="1">IFERROR(INDEX($B$2:$B$938,MATCH(ROWS(Q$1:$Q110),$R$2:$R$938,0)),"")</f>
        <v/>
      </c>
      <c r="R111" s="79">
        <f ca="1">IF(ISNUMBER(SEARCH($P$2,B111)),MAX(R$1:$R110)+1,0)</f>
        <v>0</v>
      </c>
    </row>
    <row r="112" spans="1:18" x14ac:dyDescent="0.35">
      <c r="A112" s="89">
        <v>800158</v>
      </c>
      <c r="B112" s="90" t="s">
        <v>1288</v>
      </c>
      <c r="D112" s="89">
        <v>56967</v>
      </c>
      <c r="E112" s="90" t="s">
        <v>1709</v>
      </c>
      <c r="F112" s="89">
        <v>60985</v>
      </c>
      <c r="G112" s="90" t="s">
        <v>190</v>
      </c>
      <c r="H112" s="90" t="s">
        <v>196</v>
      </c>
      <c r="I112" s="90" t="s">
        <v>195</v>
      </c>
      <c r="J112" s="90" t="s">
        <v>1709</v>
      </c>
      <c r="K112" s="89">
        <v>5</v>
      </c>
      <c r="L112" s="90" t="s">
        <v>1709</v>
      </c>
      <c r="M112" s="90" t="s">
        <v>1041</v>
      </c>
      <c r="N112" s="91">
        <v>45.701700000000002</v>
      </c>
      <c r="O112" s="91">
        <v>-119.4222</v>
      </c>
      <c r="P112" s="80"/>
      <c r="Q112" s="81" t="str">
        <f ca="1">IFERROR(INDEX($B$2:$B$938,MATCH(ROWS(Q$1:$Q111),$R$2:$R$938,0)),"")</f>
        <v/>
      </c>
      <c r="R112" s="79">
        <f ca="1">IF(ISNUMBER(SEARCH($P$2,B112)),MAX(R$1:$R111)+1,0)</f>
        <v>0</v>
      </c>
    </row>
    <row r="113" spans="1:18" x14ac:dyDescent="0.35">
      <c r="A113" s="89">
        <v>910011</v>
      </c>
      <c r="B113" s="90" t="s">
        <v>1287</v>
      </c>
      <c r="D113" s="89">
        <v>59496</v>
      </c>
      <c r="E113" s="90" t="s">
        <v>1709</v>
      </c>
      <c r="G113" s="90" t="s">
        <v>197</v>
      </c>
      <c r="H113" s="90" t="s">
        <v>166</v>
      </c>
      <c r="I113" s="90" t="s">
        <v>1709</v>
      </c>
      <c r="J113" s="90" t="s">
        <v>303</v>
      </c>
      <c r="K113" s="89">
        <v>5.6</v>
      </c>
      <c r="L113" s="90" t="s">
        <v>1709</v>
      </c>
      <c r="M113" s="90" t="s">
        <v>1286</v>
      </c>
      <c r="N113" s="91">
        <v>43.816943999999999</v>
      </c>
      <c r="O113" s="91">
        <v>-111.785833</v>
      </c>
      <c r="P113" s="80"/>
      <c r="Q113" s="81" t="str">
        <f ca="1">IFERROR(INDEX($B$2:$B$938,MATCH(ROWS(Q$1:$Q112),$R$2:$R$938,0)),"")</f>
        <v/>
      </c>
      <c r="R113" s="79">
        <f ca="1">IF(ISNUMBER(SEARCH($P$2,B113)),MAX(R$1:$R112)+1,0)</f>
        <v>0</v>
      </c>
    </row>
    <row r="114" spans="1:18" x14ac:dyDescent="0.35">
      <c r="A114" s="89">
        <v>910568</v>
      </c>
      <c r="B114" s="90" t="s">
        <v>1765</v>
      </c>
      <c r="D114" s="89">
        <v>56011</v>
      </c>
      <c r="E114" s="90" t="s">
        <v>1709</v>
      </c>
      <c r="F114" s="89">
        <v>60736</v>
      </c>
      <c r="G114" s="90" t="s">
        <v>249</v>
      </c>
      <c r="H114" s="90" t="s">
        <v>196</v>
      </c>
      <c r="I114" s="90" t="s">
        <v>195</v>
      </c>
      <c r="J114" s="90" t="s">
        <v>1709</v>
      </c>
      <c r="K114" s="89">
        <v>41</v>
      </c>
      <c r="L114" s="90" t="s">
        <v>1766</v>
      </c>
      <c r="M114" s="90" t="s">
        <v>1767</v>
      </c>
      <c r="N114" s="91">
        <v>33.917200000000001</v>
      </c>
      <c r="O114" s="91">
        <v>-116.735</v>
      </c>
      <c r="P114" s="80"/>
      <c r="Q114" s="81" t="str">
        <f ca="1">IFERROR(INDEX($B$2:$B$938,MATCH(ROWS(Q$1:$Q113),$R$2:$R$938,0)),"")</f>
        <v/>
      </c>
      <c r="R114" s="79">
        <f ca="1">IF(ISNUMBER(SEARCH($P$2,B114)),MAX(R$1:$R113)+1,0)</f>
        <v>0</v>
      </c>
    </row>
    <row r="115" spans="1:18" x14ac:dyDescent="0.35">
      <c r="A115" s="89">
        <v>500008</v>
      </c>
      <c r="B115" s="90" t="s">
        <v>1285</v>
      </c>
      <c r="D115" s="89">
        <v>467</v>
      </c>
      <c r="E115" s="90" t="s">
        <v>1709</v>
      </c>
      <c r="G115" s="90" t="s">
        <v>279</v>
      </c>
      <c r="H115" s="90" t="s">
        <v>162</v>
      </c>
      <c r="I115" s="90" t="s">
        <v>1709</v>
      </c>
      <c r="J115" s="90" t="s">
        <v>1709</v>
      </c>
      <c r="K115" s="89">
        <v>300</v>
      </c>
      <c r="L115" s="90" t="s">
        <v>1709</v>
      </c>
      <c r="M115" s="90" t="s">
        <v>1284</v>
      </c>
      <c r="N115" s="91">
        <v>39.655099999999997</v>
      </c>
      <c r="O115" s="91">
        <v>-105.7088</v>
      </c>
      <c r="P115" s="80"/>
      <c r="Q115" s="81" t="str">
        <f ca="1">IFERROR(INDEX($B$2:$B$938,MATCH(ROWS(Q$1:$Q114),$R$2:$R$938,0)),"")</f>
        <v/>
      </c>
      <c r="R115" s="79">
        <f ca="1">IF(ISNUMBER(SEARCH($P$2,B115)),MAX(R$1:$R114)+1,0)</f>
        <v>0</v>
      </c>
    </row>
    <row r="116" spans="1:18" x14ac:dyDescent="0.35">
      <c r="A116" s="89">
        <v>500011</v>
      </c>
      <c r="B116" s="90" t="s">
        <v>1283</v>
      </c>
      <c r="D116" s="89">
        <v>833</v>
      </c>
      <c r="E116" s="90" t="s">
        <v>1709</v>
      </c>
      <c r="G116" s="90" t="s">
        <v>197</v>
      </c>
      <c r="H116" s="90" t="s">
        <v>162</v>
      </c>
      <c r="I116" s="90" t="s">
        <v>1709</v>
      </c>
      <c r="J116" s="90" t="s">
        <v>1709</v>
      </c>
      <c r="K116" s="89">
        <v>265.2</v>
      </c>
      <c r="L116" s="90" t="s">
        <v>1709</v>
      </c>
      <c r="M116" s="90" t="s">
        <v>1282</v>
      </c>
      <c r="N116" s="91">
        <v>48.084443999999998</v>
      </c>
      <c r="O116" s="91">
        <v>-116.053056</v>
      </c>
      <c r="P116" s="80"/>
      <c r="Q116" s="81" t="str">
        <f ca="1">IFERROR(INDEX($B$2:$B$938,MATCH(ROWS(Q$1:$Q115),$R$2:$R$938,0)),"")</f>
        <v/>
      </c>
      <c r="R116" s="79">
        <f ca="1">IF(ISNUMBER(SEARCH($P$2,B116)),MAX(R$1:$R115)+1,0)</f>
        <v>0</v>
      </c>
    </row>
    <row r="117" spans="1:18" x14ac:dyDescent="0.35">
      <c r="A117" s="89">
        <v>910012</v>
      </c>
      <c r="B117" s="90" t="s">
        <v>1281</v>
      </c>
      <c r="E117" s="90" t="s">
        <v>1709</v>
      </c>
      <c r="G117" s="90" t="s">
        <v>163</v>
      </c>
      <c r="H117" s="90" t="s">
        <v>232</v>
      </c>
      <c r="I117" s="90" t="s">
        <v>1709</v>
      </c>
      <c r="J117" s="90" t="s">
        <v>161</v>
      </c>
      <c r="K117" s="89">
        <v>5</v>
      </c>
      <c r="L117" s="90" t="s">
        <v>1709</v>
      </c>
      <c r="M117" s="90" t="s">
        <v>1709</v>
      </c>
      <c r="P117" s="80"/>
      <c r="Q117" s="81" t="str">
        <f ca="1">IFERROR(INDEX($B$2:$B$938,MATCH(ROWS(Q$1:$Q116),$R$2:$R$938,0)),"")</f>
        <v/>
      </c>
      <c r="R117" s="79">
        <f ca="1">IF(ISNUMBER(SEARCH($P$2,B117)),MAX(R$1:$R116)+1,0)</f>
        <v>0</v>
      </c>
    </row>
    <row r="118" spans="1:18" x14ac:dyDescent="0.35">
      <c r="A118" s="89">
        <v>800017</v>
      </c>
      <c r="B118" s="90" t="s">
        <v>1280</v>
      </c>
      <c r="D118" s="89">
        <v>57550</v>
      </c>
      <c r="E118" s="90" t="s">
        <v>1709</v>
      </c>
      <c r="F118" s="89">
        <v>61668</v>
      </c>
      <c r="G118" s="90" t="s">
        <v>190</v>
      </c>
      <c r="H118" s="90" t="s">
        <v>196</v>
      </c>
      <c r="I118" s="90" t="s">
        <v>195</v>
      </c>
      <c r="J118" s="90" t="s">
        <v>1709</v>
      </c>
      <c r="K118" s="89">
        <v>290</v>
      </c>
      <c r="L118" s="90" t="s">
        <v>1709</v>
      </c>
      <c r="M118" s="90" t="s">
        <v>1279</v>
      </c>
      <c r="N118" s="91">
        <v>45.585549999999998</v>
      </c>
      <c r="O118" s="91">
        <v>-120.00824900000001</v>
      </c>
      <c r="P118" s="80"/>
      <c r="Q118" s="81" t="str">
        <f ca="1">IFERROR(INDEX($B$2:$B$938,MATCH(ROWS(Q$1:$Q117),$R$2:$R$938,0)),"")</f>
        <v/>
      </c>
      <c r="R118" s="79">
        <f ca="1">IF(ISNUMBER(SEARCH($P$2,B118)),MAX(R$1:$R117)+1,0)</f>
        <v>0</v>
      </c>
    </row>
    <row r="119" spans="1:18" x14ac:dyDescent="0.35">
      <c r="A119" s="89">
        <v>800015</v>
      </c>
      <c r="B119" s="90" t="s">
        <v>1278</v>
      </c>
      <c r="D119" s="89">
        <v>57526</v>
      </c>
      <c r="E119" s="90" t="s">
        <v>1709</v>
      </c>
      <c r="F119" s="89">
        <v>60606</v>
      </c>
      <c r="G119" s="90" t="s">
        <v>190</v>
      </c>
      <c r="H119" s="90" t="s">
        <v>196</v>
      </c>
      <c r="I119" s="90" t="s">
        <v>195</v>
      </c>
      <c r="J119" s="90" t="s">
        <v>1709</v>
      </c>
      <c r="K119" s="89">
        <v>265</v>
      </c>
      <c r="L119" s="90" t="s">
        <v>1709</v>
      </c>
      <c r="M119" s="90" t="s">
        <v>1277</v>
      </c>
      <c r="N119" s="91">
        <v>45.731611000000001</v>
      </c>
      <c r="O119" s="91">
        <v>-120.083466</v>
      </c>
      <c r="P119" s="80"/>
      <c r="Q119" s="81" t="str">
        <f ca="1">IFERROR(INDEX($B$2:$B$938,MATCH(ROWS(Q$1:$Q118),$R$2:$R$938,0)),"")</f>
        <v/>
      </c>
      <c r="R119" s="79">
        <f ca="1">IF(ISNUMBER(SEARCH($P$2,B119)),MAX(R$1:$R118)+1,0)</f>
        <v>0</v>
      </c>
    </row>
    <row r="120" spans="1:18" x14ac:dyDescent="0.35">
      <c r="A120" s="89">
        <v>800027</v>
      </c>
      <c r="B120" s="90" t="s">
        <v>1276</v>
      </c>
      <c r="D120" s="89">
        <v>57549</v>
      </c>
      <c r="E120" s="90" t="s">
        <v>1709</v>
      </c>
      <c r="F120" s="89">
        <v>61669</v>
      </c>
      <c r="G120" s="90" t="s">
        <v>190</v>
      </c>
      <c r="H120" s="90" t="s">
        <v>196</v>
      </c>
      <c r="I120" s="90" t="s">
        <v>195</v>
      </c>
      <c r="J120" s="90" t="s">
        <v>1709</v>
      </c>
      <c r="K120" s="89">
        <v>290</v>
      </c>
      <c r="L120" s="90" t="s">
        <v>1709</v>
      </c>
      <c r="M120" s="90" t="s">
        <v>1275</v>
      </c>
      <c r="N120" s="91">
        <v>45.706262000000002</v>
      </c>
      <c r="O120" s="91">
        <v>-120.079987</v>
      </c>
      <c r="P120" s="80"/>
      <c r="Q120" s="81" t="str">
        <f ca="1">IFERROR(INDEX($B$2:$B$938,MATCH(ROWS(Q$1:$Q119),$R$2:$R$938,0)),"")</f>
        <v/>
      </c>
      <c r="R120" s="79">
        <f ca="1">IF(ISNUMBER(SEARCH($P$2,B120)),MAX(R$1:$R119)+1,0)</f>
        <v>0</v>
      </c>
    </row>
    <row r="121" spans="1:18" x14ac:dyDescent="0.35">
      <c r="A121" s="89">
        <v>910615</v>
      </c>
      <c r="B121" s="90" t="s">
        <v>1882</v>
      </c>
      <c r="D121" s="89">
        <v>50066</v>
      </c>
      <c r="E121" s="90" t="s">
        <v>1709</v>
      </c>
      <c r="F121" s="89">
        <v>60117</v>
      </c>
      <c r="G121" s="90" t="s">
        <v>249</v>
      </c>
      <c r="H121" s="90" t="s">
        <v>572</v>
      </c>
      <c r="I121" s="90" t="s">
        <v>1709</v>
      </c>
      <c r="J121" s="90" t="s">
        <v>1709</v>
      </c>
      <c r="K121" s="89">
        <v>80</v>
      </c>
      <c r="L121" s="90" t="s">
        <v>1859</v>
      </c>
      <c r="M121" s="90" t="s">
        <v>1883</v>
      </c>
      <c r="N121" s="91">
        <v>38.7879</v>
      </c>
      <c r="O121" s="91">
        <v>-122.74339999999999</v>
      </c>
      <c r="P121" s="80"/>
      <c r="Q121" s="81" t="str">
        <f ca="1">IFERROR(INDEX($B$2:$B$938,MATCH(ROWS(Q$1:$Q120),$R$2:$R$938,0)),"")</f>
        <v/>
      </c>
      <c r="R121" s="79">
        <f ca="1">IF(ISNUMBER(SEARCH($P$2,B121)),MAX(R$1:$R120)+1,0)</f>
        <v>0</v>
      </c>
    </row>
    <row r="122" spans="1:18" x14ac:dyDescent="0.35">
      <c r="A122" s="89">
        <v>910614</v>
      </c>
      <c r="B122" s="90" t="s">
        <v>1884</v>
      </c>
      <c r="D122" s="89">
        <v>286</v>
      </c>
      <c r="E122" s="90" t="s">
        <v>1709</v>
      </c>
      <c r="G122" s="90" t="s">
        <v>249</v>
      </c>
      <c r="H122" s="90" t="s">
        <v>572</v>
      </c>
      <c r="I122" s="90" t="s">
        <v>1709</v>
      </c>
      <c r="J122" s="90" t="s">
        <v>1709</v>
      </c>
      <c r="K122" s="89">
        <v>953.8</v>
      </c>
      <c r="L122" s="90" t="s">
        <v>1859</v>
      </c>
      <c r="M122" s="90" t="s">
        <v>1883</v>
      </c>
      <c r="N122" s="91">
        <v>38.777000000000001</v>
      </c>
      <c r="O122" s="91">
        <v>-122.745</v>
      </c>
      <c r="P122" s="80"/>
      <c r="Q122" s="81" t="str">
        <f ca="1">IFERROR(INDEX($B$2:$B$938,MATCH(ROWS(Q$1:$Q121),$R$2:$R$938,0)),"")</f>
        <v/>
      </c>
      <c r="R122" s="79">
        <f ca="1">IF(ISNUMBER(SEARCH($P$2,B122)),MAX(R$1:$R121)+1,0)</f>
        <v>0</v>
      </c>
    </row>
    <row r="123" spans="1:18" x14ac:dyDescent="0.35">
      <c r="A123" s="89">
        <v>500217</v>
      </c>
      <c r="B123" s="90" t="s">
        <v>1274</v>
      </c>
      <c r="E123" s="90" t="s">
        <v>1709</v>
      </c>
      <c r="G123" s="90" t="s">
        <v>190</v>
      </c>
      <c r="H123" s="90" t="s">
        <v>162</v>
      </c>
      <c r="I123" s="90" t="s">
        <v>1709</v>
      </c>
      <c r="J123" s="90" t="s">
        <v>161</v>
      </c>
      <c r="K123" s="89">
        <v>7.4999999999999997E-2</v>
      </c>
      <c r="L123" s="90" t="s">
        <v>1709</v>
      </c>
      <c r="M123" s="90" t="s">
        <v>1709</v>
      </c>
      <c r="P123" s="80"/>
      <c r="Q123" s="81" t="str">
        <f ca="1">IFERROR(INDEX($B$2:$B$938,MATCH(ROWS(Q$1:$Q122),$R$2:$R$938,0)),"")</f>
        <v/>
      </c>
      <c r="R123" s="79">
        <f ca="1">IF(ISNUMBER(SEARCH($P$2,B123)),MAX(R$1:$R122)+1,0)</f>
        <v>0</v>
      </c>
    </row>
    <row r="124" spans="1:18" x14ac:dyDescent="0.35">
      <c r="A124" s="89">
        <v>800053</v>
      </c>
      <c r="B124" s="90" t="s">
        <v>1273</v>
      </c>
      <c r="D124" s="89">
        <v>57090</v>
      </c>
      <c r="E124" s="90" t="s">
        <v>1709</v>
      </c>
      <c r="F124" s="89">
        <v>61017</v>
      </c>
      <c r="G124" s="90" t="s">
        <v>182</v>
      </c>
      <c r="H124" s="90" t="s">
        <v>196</v>
      </c>
      <c r="I124" s="90" t="s">
        <v>195</v>
      </c>
      <c r="J124" s="90" t="s">
        <v>1709</v>
      </c>
      <c r="K124" s="89">
        <v>99</v>
      </c>
      <c r="L124" s="90" t="s">
        <v>1709</v>
      </c>
      <c r="M124" s="90" t="s">
        <v>1272</v>
      </c>
      <c r="N124" s="91">
        <v>43.01455</v>
      </c>
      <c r="O124" s="91">
        <v>-105.999</v>
      </c>
      <c r="P124" s="80"/>
      <c r="Q124" s="81" t="str">
        <f ca="1">IFERROR(INDEX($B$2:$B$938,MATCH(ROWS(Q$1:$Q123),$R$2:$R$938,0)),"")</f>
        <v/>
      </c>
      <c r="R124" s="79">
        <f ca="1">IF(ISNUMBER(SEARCH($P$2,B124)),MAX(R$1:$R123)+1,0)</f>
        <v>0</v>
      </c>
    </row>
    <row r="125" spans="1:18" x14ac:dyDescent="0.35">
      <c r="A125" s="89">
        <v>501063</v>
      </c>
      <c r="B125" s="90" t="s">
        <v>1271</v>
      </c>
      <c r="E125" s="90" t="s">
        <v>1709</v>
      </c>
      <c r="G125" s="90" t="s">
        <v>163</v>
      </c>
      <c r="H125" s="90" t="s">
        <v>162</v>
      </c>
      <c r="I125" s="90" t="s">
        <v>1709</v>
      </c>
      <c r="J125" s="90" t="s">
        <v>161</v>
      </c>
      <c r="K125" s="89">
        <v>5.5</v>
      </c>
      <c r="L125" s="90" t="s">
        <v>1709</v>
      </c>
      <c r="M125" s="90" t="s">
        <v>1709</v>
      </c>
      <c r="P125" s="80"/>
      <c r="Q125" s="81" t="str">
        <f ca="1">IFERROR(INDEX($B$2:$B$938,MATCH(ROWS(Q$1:$Q124),$R$2:$R$938,0)),"")</f>
        <v/>
      </c>
      <c r="R125" s="79">
        <f ca="1">IF(ISNUMBER(SEARCH($P$2,B125)),MAX(R$1:$R124)+1,0)</f>
        <v>0</v>
      </c>
    </row>
    <row r="126" spans="1:18" x14ac:dyDescent="0.35">
      <c r="A126" s="89">
        <v>800049</v>
      </c>
      <c r="B126" s="90" t="s">
        <v>1270</v>
      </c>
      <c r="E126" s="90" t="s">
        <v>1709</v>
      </c>
      <c r="F126" s="89">
        <v>60600</v>
      </c>
      <c r="G126" s="90" t="s">
        <v>163</v>
      </c>
      <c r="H126" s="90" t="s">
        <v>196</v>
      </c>
      <c r="I126" s="90" t="s">
        <v>195</v>
      </c>
      <c r="J126" s="90" t="s">
        <v>161</v>
      </c>
      <c r="K126" s="89">
        <v>99</v>
      </c>
      <c r="L126" s="90" t="s">
        <v>1709</v>
      </c>
      <c r="M126" s="90" t="s">
        <v>1709</v>
      </c>
      <c r="P126" s="80"/>
      <c r="Q126" s="81" t="str">
        <f ca="1">IFERROR(INDEX($B$2:$B$938,MATCH(ROWS(Q$1:$Q125),$R$2:$R$938,0)),"")</f>
        <v/>
      </c>
      <c r="R126" s="79">
        <f ca="1">IF(ISNUMBER(SEARCH($P$2,B126)),MAX(R$1:$R125)+1,0)</f>
        <v>0</v>
      </c>
    </row>
    <row r="127" spans="1:18" x14ac:dyDescent="0.35">
      <c r="A127" s="89">
        <v>910013</v>
      </c>
      <c r="B127" s="90" t="s">
        <v>1269</v>
      </c>
      <c r="E127" s="90" t="s">
        <v>1709</v>
      </c>
      <c r="G127" s="90" t="s">
        <v>163</v>
      </c>
      <c r="H127" s="90" t="s">
        <v>220</v>
      </c>
      <c r="I127" s="90" t="s">
        <v>1709</v>
      </c>
      <c r="J127" s="90" t="s">
        <v>303</v>
      </c>
      <c r="K127" s="89">
        <v>61</v>
      </c>
      <c r="L127" s="90" t="s">
        <v>1709</v>
      </c>
      <c r="M127" s="90" t="s">
        <v>1709</v>
      </c>
      <c r="P127" s="80"/>
      <c r="Q127" s="81" t="str">
        <f ca="1">IFERROR(INDEX($B$2:$B$938,MATCH(ROWS(Q$1:$Q126),$R$2:$R$938,0)),"")</f>
        <v/>
      </c>
      <c r="R127" s="79">
        <f ca="1">IF(ISNUMBER(SEARCH($P$2,B127)),MAX(R$1:$R126)+1,0)</f>
        <v>0</v>
      </c>
    </row>
    <row r="128" spans="1:18" x14ac:dyDescent="0.35">
      <c r="A128" s="89">
        <v>500021</v>
      </c>
      <c r="B128" s="90" t="s">
        <v>1268</v>
      </c>
      <c r="D128" s="89">
        <v>3067</v>
      </c>
      <c r="E128" s="90" t="s">
        <v>1709</v>
      </c>
      <c r="G128" s="90" t="s">
        <v>190</v>
      </c>
      <c r="H128" s="90" t="s">
        <v>162</v>
      </c>
      <c r="I128" s="90" t="s">
        <v>1709</v>
      </c>
      <c r="J128" s="90" t="s">
        <v>1709</v>
      </c>
      <c r="K128" s="89">
        <v>114.3</v>
      </c>
      <c r="L128" s="90" t="s">
        <v>1709</v>
      </c>
      <c r="M128" s="90" t="s">
        <v>1267</v>
      </c>
      <c r="N128" s="91">
        <v>44.285977000000003</v>
      </c>
      <c r="O128" s="91">
        <v>-122.041352</v>
      </c>
      <c r="P128" s="80"/>
      <c r="Q128" s="81" t="str">
        <f ca="1">IFERROR(INDEX($B$2:$B$938,MATCH(ROWS(Q$1:$Q127),$R$2:$R$938,0)),"")</f>
        <v/>
      </c>
      <c r="R128" s="79">
        <f ca="1">IF(ISNUMBER(SEARCH($P$2,B128)),MAX(R$1:$R127)+1,0)</f>
        <v>0</v>
      </c>
    </row>
    <row r="129" spans="1:18" x14ac:dyDescent="0.35">
      <c r="A129" s="89">
        <v>910102</v>
      </c>
      <c r="B129" s="90" t="s">
        <v>1266</v>
      </c>
      <c r="C129" s="89">
        <v>1012606</v>
      </c>
      <c r="D129" s="89">
        <v>58503</v>
      </c>
      <c r="E129" s="90" t="s">
        <v>1709</v>
      </c>
      <c r="G129" s="90" t="s">
        <v>190</v>
      </c>
      <c r="H129" s="90" t="s">
        <v>166</v>
      </c>
      <c r="I129" s="90" t="s">
        <v>1709</v>
      </c>
      <c r="J129" s="90" t="s">
        <v>1709</v>
      </c>
      <c r="K129" s="89">
        <v>500</v>
      </c>
      <c r="L129" s="90" t="s">
        <v>1709</v>
      </c>
      <c r="M129" s="90" t="s">
        <v>1265</v>
      </c>
      <c r="N129" s="91">
        <v>45.698611</v>
      </c>
      <c r="O129" s="91">
        <v>-119.813056</v>
      </c>
      <c r="P129" s="80"/>
      <c r="Q129" s="81" t="str">
        <f ca="1">IFERROR(INDEX($B$2:$B$938,MATCH(ROWS(Q$1:$Q128),$R$2:$R$938,0)),"")</f>
        <v/>
      </c>
      <c r="R129" s="79">
        <f ca="1">IF(ISNUMBER(SEARCH($P$2,B129)),MAX(R$1:$R128)+1,0)</f>
        <v>0</v>
      </c>
    </row>
    <row r="130" spans="1:18" x14ac:dyDescent="0.35">
      <c r="A130" s="89">
        <v>800154</v>
      </c>
      <c r="B130" s="90" t="s">
        <v>1264</v>
      </c>
      <c r="D130" s="89">
        <v>57093</v>
      </c>
      <c r="E130" s="90" t="s">
        <v>1709</v>
      </c>
      <c r="F130" s="89">
        <v>60975</v>
      </c>
      <c r="G130" s="90" t="s">
        <v>182</v>
      </c>
      <c r="H130" s="90" t="s">
        <v>196</v>
      </c>
      <c r="I130" s="90" t="s">
        <v>195</v>
      </c>
      <c r="J130" s="90" t="s">
        <v>1709</v>
      </c>
      <c r="K130" s="89">
        <v>17</v>
      </c>
      <c r="L130" s="90" t="s">
        <v>1709</v>
      </c>
      <c r="M130" s="90" t="s">
        <v>1263</v>
      </c>
      <c r="N130" s="91">
        <v>42.884703000000002</v>
      </c>
      <c r="O130" s="91">
        <v>-106.221442</v>
      </c>
      <c r="P130" s="80"/>
      <c r="Q130" s="81" t="str">
        <f ca="1">IFERROR(INDEX($B$2:$B$938,MATCH(ROWS(Q$1:$Q129),$R$2:$R$938,0)),"")</f>
        <v/>
      </c>
      <c r="R130" s="79">
        <f ca="1">IF(ISNUMBER(SEARCH($P$2,B130)),MAX(R$1:$R129)+1,0)</f>
        <v>0</v>
      </c>
    </row>
    <row r="131" spans="1:18" x14ac:dyDescent="0.35">
      <c r="A131" s="89">
        <v>501064</v>
      </c>
      <c r="B131" s="90" t="s">
        <v>1262</v>
      </c>
      <c r="E131" s="90" t="s">
        <v>1709</v>
      </c>
      <c r="G131" s="90" t="s">
        <v>163</v>
      </c>
      <c r="H131" s="90" t="s">
        <v>162</v>
      </c>
      <c r="I131" s="90" t="s">
        <v>1709</v>
      </c>
      <c r="J131" s="90" t="s">
        <v>161</v>
      </c>
      <c r="K131" s="89">
        <v>6</v>
      </c>
      <c r="L131" s="90" t="s">
        <v>1709</v>
      </c>
      <c r="M131" s="90" t="s">
        <v>1709</v>
      </c>
      <c r="P131" s="80"/>
      <c r="Q131" s="81" t="str">
        <f ca="1">IFERROR(INDEX($B$2:$B$938,MATCH(ROWS(Q$1:$Q130),$R$2:$R$938,0)),"")</f>
        <v/>
      </c>
      <c r="R131" s="79">
        <f ca="1">IF(ISNUMBER(SEARCH($P$2,B131)),MAX(R$1:$R130)+1,0)</f>
        <v>0</v>
      </c>
    </row>
    <row r="132" spans="1:18" x14ac:dyDescent="0.35">
      <c r="A132" s="89">
        <v>910566</v>
      </c>
      <c r="B132" s="90" t="s">
        <v>1768</v>
      </c>
      <c r="D132" s="89">
        <v>63490</v>
      </c>
      <c r="E132" s="90" t="s">
        <v>1709</v>
      </c>
      <c r="F132" s="89">
        <v>62659</v>
      </c>
      <c r="G132" s="90" t="s">
        <v>249</v>
      </c>
      <c r="H132" s="90" t="s">
        <v>286</v>
      </c>
      <c r="I132" s="90" t="s">
        <v>195</v>
      </c>
      <c r="J132" s="90" t="s">
        <v>1709</v>
      </c>
      <c r="K132" s="89">
        <v>44.4</v>
      </c>
      <c r="L132" s="90" t="s">
        <v>1769</v>
      </c>
      <c r="M132" s="90" t="s">
        <v>1770</v>
      </c>
      <c r="N132" s="91">
        <v>37.646053000000002</v>
      </c>
      <c r="O132" s="91">
        <v>-118.91579400000001</v>
      </c>
      <c r="P132" s="80"/>
      <c r="Q132" s="81" t="str">
        <f ca="1">IFERROR(INDEX($B$2:$B$938,MATCH(ROWS(Q$1:$Q131),$R$2:$R$938,0)),"")</f>
        <v/>
      </c>
      <c r="R132" s="79">
        <f ca="1">IF(ISNUMBER(SEARCH($P$2,B132)),MAX(R$1:$R131)+1,0)</f>
        <v>0</v>
      </c>
    </row>
    <row r="133" spans="1:18" x14ac:dyDescent="0.35">
      <c r="A133" s="89">
        <v>500050</v>
      </c>
      <c r="B133" s="90" t="s">
        <v>1261</v>
      </c>
      <c r="D133" s="89">
        <v>58470</v>
      </c>
      <c r="E133" s="90" t="s">
        <v>1709</v>
      </c>
      <c r="G133" s="90" t="s">
        <v>190</v>
      </c>
      <c r="H133" s="90" t="s">
        <v>162</v>
      </c>
      <c r="I133" s="90" t="s">
        <v>1709</v>
      </c>
      <c r="J133" s="90" t="s">
        <v>1709</v>
      </c>
      <c r="K133" s="89">
        <v>1.1000000000000001</v>
      </c>
      <c r="L133" s="90" t="s">
        <v>1709</v>
      </c>
      <c r="M133" s="90" t="s">
        <v>1260</v>
      </c>
      <c r="N133" s="91">
        <v>42.165832999999999</v>
      </c>
      <c r="O133" s="91">
        <v>-121.685</v>
      </c>
      <c r="P133" s="80"/>
      <c r="Q133" s="81" t="str">
        <f ca="1">IFERROR(INDEX($B$2:$B$938,MATCH(ROWS(Q$1:$Q132),$R$2:$R$938,0)),"")</f>
        <v/>
      </c>
      <c r="R133" s="79">
        <f ca="1">IF(ISNUMBER(SEARCH($P$2,B133)),MAX(R$1:$R132)+1,0)</f>
        <v>0</v>
      </c>
    </row>
    <row r="134" spans="1:18" x14ac:dyDescent="0.35">
      <c r="A134" s="89">
        <v>810100</v>
      </c>
      <c r="B134" s="90" t="s">
        <v>1259</v>
      </c>
      <c r="D134" s="89">
        <v>57210</v>
      </c>
      <c r="E134" s="90" t="s">
        <v>1709</v>
      </c>
      <c r="F134" s="89">
        <v>61384</v>
      </c>
      <c r="G134" s="90" t="s">
        <v>279</v>
      </c>
      <c r="H134" s="90" t="s">
        <v>196</v>
      </c>
      <c r="I134" s="90" t="s">
        <v>195</v>
      </c>
      <c r="J134" s="90" t="s">
        <v>1709</v>
      </c>
      <c r="K134" s="89">
        <v>250</v>
      </c>
      <c r="L134" s="90" t="s">
        <v>1709</v>
      </c>
      <c r="M134" s="90" t="s">
        <v>1258</v>
      </c>
      <c r="N134" s="91">
        <v>40.947499999999998</v>
      </c>
      <c r="O134" s="91">
        <v>-103.783889</v>
      </c>
      <c r="P134" s="80"/>
      <c r="Q134" s="81" t="str">
        <f ca="1">IFERROR(INDEX($B$2:$B$938,MATCH(ROWS(Q$1:$Q133),$R$2:$R$938,0)),"")</f>
        <v/>
      </c>
      <c r="R134" s="79">
        <f ca="1">IF(ISNUMBER(SEARCH($P$2,B134)),MAX(R$1:$R133)+1,0)</f>
        <v>0</v>
      </c>
    </row>
    <row r="135" spans="1:18" x14ac:dyDescent="0.35">
      <c r="A135" s="89">
        <v>800190</v>
      </c>
      <c r="B135" s="90" t="s">
        <v>1257</v>
      </c>
      <c r="D135" s="89">
        <v>56371</v>
      </c>
      <c r="E135" s="90" t="s">
        <v>1709</v>
      </c>
      <c r="F135" s="89">
        <v>60822</v>
      </c>
      <c r="G135" s="90" t="s">
        <v>279</v>
      </c>
      <c r="H135" s="90" t="s">
        <v>196</v>
      </c>
      <c r="I135" s="90" t="s">
        <v>195</v>
      </c>
      <c r="J135" s="90" t="s">
        <v>1709</v>
      </c>
      <c r="K135" s="89">
        <v>300.5</v>
      </c>
      <c r="L135" s="90" t="s">
        <v>1709</v>
      </c>
      <c r="M135" s="90" t="s">
        <v>1256</v>
      </c>
      <c r="N135" s="91">
        <v>40.894399999999997</v>
      </c>
      <c r="O135" s="91">
        <v>-104.0206</v>
      </c>
      <c r="P135" s="80"/>
      <c r="Q135" s="81" t="str">
        <f ca="1">IFERROR(INDEX($B$2:$B$938,MATCH(ROWS(Q$1:$Q134),$R$2:$R$938,0)),"")</f>
        <v/>
      </c>
      <c r="R135" s="79">
        <f ca="1">IF(ISNUMBER(SEARCH($P$2,B135)),MAX(R$1:$R134)+1,0)</f>
        <v>0</v>
      </c>
    </row>
    <row r="136" spans="1:18" x14ac:dyDescent="0.35">
      <c r="A136" s="89">
        <v>910646</v>
      </c>
      <c r="B136" s="90" t="s">
        <v>1885</v>
      </c>
      <c r="D136" s="89">
        <v>6430</v>
      </c>
      <c r="E136" s="90" t="s">
        <v>1709</v>
      </c>
      <c r="G136" s="90" t="s">
        <v>178</v>
      </c>
      <c r="H136" s="90" t="s">
        <v>162</v>
      </c>
      <c r="I136" s="90" t="s">
        <v>1709</v>
      </c>
      <c r="J136" s="90" t="s">
        <v>161</v>
      </c>
      <c r="K136" s="89">
        <v>30</v>
      </c>
      <c r="L136" s="90" t="s">
        <v>1716</v>
      </c>
      <c r="M136" s="90" t="s">
        <v>1886</v>
      </c>
      <c r="N136" s="91">
        <v>47.4193</v>
      </c>
      <c r="O136" s="91">
        <v>-121.781858</v>
      </c>
      <c r="P136" s="80"/>
      <c r="Q136" s="81" t="str">
        <f ca="1">IFERROR(INDEX($B$2:$B$938,MATCH(ROWS(Q$1:$Q135),$R$2:$R$938,0)),"")</f>
        <v/>
      </c>
      <c r="R136" s="79">
        <f ca="1">IF(ISNUMBER(SEARCH($P$2,B136)),MAX(R$1:$R135)+1,0)</f>
        <v>0</v>
      </c>
    </row>
    <row r="137" spans="1:18" x14ac:dyDescent="0.35">
      <c r="A137" s="89">
        <v>810112</v>
      </c>
      <c r="B137" s="90" t="s">
        <v>1255</v>
      </c>
      <c r="D137" s="89">
        <v>57315</v>
      </c>
      <c r="E137" s="90" t="s">
        <v>1709</v>
      </c>
      <c r="F137" s="89">
        <v>61442</v>
      </c>
      <c r="G137" s="90" t="s">
        <v>279</v>
      </c>
      <c r="H137" s="90" t="s">
        <v>196</v>
      </c>
      <c r="I137" s="90" t="s">
        <v>195</v>
      </c>
      <c r="J137" s="90" t="s">
        <v>1709</v>
      </c>
      <c r="K137" s="89">
        <v>252</v>
      </c>
      <c r="L137" s="90" t="s">
        <v>1709</v>
      </c>
      <c r="M137" s="90" t="s">
        <v>1254</v>
      </c>
      <c r="N137" s="91">
        <v>39.421787000000002</v>
      </c>
      <c r="O137" s="91">
        <v>-103.67814</v>
      </c>
      <c r="P137" s="80"/>
      <c r="Q137" s="81" t="str">
        <f ca="1">IFERROR(INDEX($B$2:$B$938,MATCH(ROWS(Q$1:$Q136),$R$2:$R$938,0)),"")</f>
        <v/>
      </c>
      <c r="R137" s="79">
        <f ca="1">IF(ISNUMBER(SEARCH($P$2,B137)),MAX(R$1:$R136)+1,0)</f>
        <v>0</v>
      </c>
    </row>
    <row r="138" spans="1:18" x14ac:dyDescent="0.35">
      <c r="A138" s="89">
        <v>910014</v>
      </c>
      <c r="B138" s="90" t="s">
        <v>1253</v>
      </c>
      <c r="E138" s="90" t="s">
        <v>1709</v>
      </c>
      <c r="G138" s="90" t="s">
        <v>163</v>
      </c>
      <c r="H138" s="90" t="s">
        <v>232</v>
      </c>
      <c r="I138" s="90" t="s">
        <v>1709</v>
      </c>
      <c r="J138" s="90" t="s">
        <v>161</v>
      </c>
      <c r="K138" s="89">
        <v>1.26</v>
      </c>
      <c r="L138" s="90" t="s">
        <v>1709</v>
      </c>
      <c r="M138" s="90" t="s">
        <v>1709</v>
      </c>
      <c r="P138" s="80"/>
      <c r="Q138" s="81" t="str">
        <f ca="1">IFERROR(INDEX($B$2:$B$938,MATCH(ROWS(Q$1:$Q137),$R$2:$R$938,0)),"")</f>
        <v/>
      </c>
      <c r="R138" s="79">
        <f ca="1">IF(ISNUMBER(SEARCH($P$2,B138)),MAX(R$1:$R137)+1,0)</f>
        <v>0</v>
      </c>
    </row>
    <row r="139" spans="1:18" x14ac:dyDescent="0.35">
      <c r="A139" s="89">
        <v>910474</v>
      </c>
      <c r="B139" s="90" t="s">
        <v>1504</v>
      </c>
      <c r="D139" s="89">
        <v>63914</v>
      </c>
      <c r="E139" s="90" t="s">
        <v>1709</v>
      </c>
      <c r="F139" s="89">
        <v>64879</v>
      </c>
      <c r="G139" s="90" t="s">
        <v>182</v>
      </c>
      <c r="H139" s="90" t="s">
        <v>196</v>
      </c>
      <c r="I139" s="90" t="s">
        <v>195</v>
      </c>
      <c r="J139" s="90" t="s">
        <v>1709</v>
      </c>
      <c r="K139" s="89">
        <v>199.4</v>
      </c>
      <c r="L139" s="90" t="s">
        <v>1709</v>
      </c>
      <c r="M139" s="90" t="s">
        <v>1505</v>
      </c>
      <c r="N139" s="91">
        <v>43.019714</v>
      </c>
      <c r="O139" s="91">
        <v>-105.472139</v>
      </c>
      <c r="P139" s="80"/>
      <c r="Q139" s="81" t="str">
        <f ca="1">IFERROR(INDEX($B$2:$B$938,MATCH(ROWS(Q$1:$Q138),$R$2:$R$938,0)),"")</f>
        <v/>
      </c>
      <c r="R139" s="79">
        <f ca="1">IF(ISNUMBER(SEARCH($P$2,B139)),MAX(R$1:$R138)+1,0)</f>
        <v>0</v>
      </c>
    </row>
    <row r="140" spans="1:18" x14ac:dyDescent="0.35">
      <c r="A140" s="89">
        <v>910475</v>
      </c>
      <c r="B140" s="90" t="s">
        <v>1506</v>
      </c>
      <c r="D140" s="89">
        <v>63915</v>
      </c>
      <c r="E140" s="90" t="s">
        <v>1709</v>
      </c>
      <c r="F140" s="89">
        <v>64814</v>
      </c>
      <c r="G140" s="90" t="s">
        <v>182</v>
      </c>
      <c r="H140" s="90" t="s">
        <v>196</v>
      </c>
      <c r="I140" s="90" t="s">
        <v>195</v>
      </c>
      <c r="J140" s="90" t="s">
        <v>1709</v>
      </c>
      <c r="K140" s="89">
        <v>198.88</v>
      </c>
      <c r="L140" s="90" t="s">
        <v>25</v>
      </c>
      <c r="M140" s="90" t="s">
        <v>1505</v>
      </c>
      <c r="N140" s="91">
        <v>42.969006999999998</v>
      </c>
      <c r="O140" s="91">
        <v>-105.365616</v>
      </c>
      <c r="P140" s="80"/>
      <c r="Q140" s="81" t="str">
        <f ca="1">IFERROR(INDEX($B$2:$B$938,MATCH(ROWS(Q$1:$Q139),$R$2:$R$938,0)),"")</f>
        <v/>
      </c>
      <c r="R140" s="79">
        <f ca="1">IF(ISNUMBER(SEARCH($P$2,B140)),MAX(R$1:$R139)+1,0)</f>
        <v>0</v>
      </c>
    </row>
    <row r="141" spans="1:18" x14ac:dyDescent="0.35">
      <c r="A141" s="89">
        <v>910476</v>
      </c>
      <c r="B141" s="90" t="s">
        <v>1507</v>
      </c>
      <c r="D141" s="89">
        <v>63916</v>
      </c>
      <c r="E141" s="90" t="s">
        <v>1709</v>
      </c>
      <c r="F141" s="89">
        <v>64880</v>
      </c>
      <c r="G141" s="90" t="s">
        <v>182</v>
      </c>
      <c r="H141" s="90" t="s">
        <v>196</v>
      </c>
      <c r="I141" s="90" t="s">
        <v>195</v>
      </c>
      <c r="J141" s="90" t="s">
        <v>1709</v>
      </c>
      <c r="K141" s="89">
        <v>133.30000000000001</v>
      </c>
      <c r="L141" s="90" t="s">
        <v>1709</v>
      </c>
      <c r="M141" s="90" t="s">
        <v>1505</v>
      </c>
      <c r="N141" s="91">
        <v>43.076692000000001</v>
      </c>
      <c r="O141" s="91">
        <v>-105.584352</v>
      </c>
      <c r="P141" s="80"/>
      <c r="Q141" s="81" t="str">
        <f ca="1">IFERROR(INDEX($B$2:$B$938,MATCH(ROWS(Q$1:$Q140),$R$2:$R$938,0)),"")</f>
        <v/>
      </c>
      <c r="R141" s="79">
        <f ca="1">IF(ISNUMBER(SEARCH($P$2,B141)),MAX(R$1:$R140)+1,0)</f>
        <v>0</v>
      </c>
    </row>
    <row r="142" spans="1:18" x14ac:dyDescent="0.35">
      <c r="A142" s="89">
        <v>910611</v>
      </c>
      <c r="B142" s="90" t="s">
        <v>1887</v>
      </c>
      <c r="E142" s="90" t="s">
        <v>1709</v>
      </c>
      <c r="G142" s="90" t="s">
        <v>182</v>
      </c>
      <c r="H142" s="90" t="s">
        <v>196</v>
      </c>
      <c r="I142" s="90" t="s">
        <v>1709</v>
      </c>
      <c r="J142" s="90" t="s">
        <v>1709</v>
      </c>
      <c r="K142" s="89">
        <v>350.4</v>
      </c>
      <c r="L142" s="90" t="s">
        <v>1709</v>
      </c>
      <c r="M142" s="90" t="s">
        <v>1709</v>
      </c>
      <c r="P142" s="80"/>
      <c r="Q142" s="81" t="str">
        <f ca="1">IFERROR(INDEX($B$2:$B$938,MATCH(ROWS(Q$1:$Q141),$R$2:$R$938,0)),"")</f>
        <v/>
      </c>
      <c r="R142" s="79">
        <f ca="1">IF(ISNUMBER(SEARCH($P$2,B142)),MAX(R$1:$R141)+1,0)</f>
        <v>0</v>
      </c>
    </row>
    <row r="143" spans="1:18" x14ac:dyDescent="0.35">
      <c r="A143" s="89">
        <v>700108</v>
      </c>
      <c r="B143" s="90" t="s">
        <v>1252</v>
      </c>
      <c r="D143" s="89">
        <v>58599</v>
      </c>
      <c r="E143" s="90" t="s">
        <v>1709</v>
      </c>
      <c r="G143" s="90" t="s">
        <v>225</v>
      </c>
      <c r="H143" s="90" t="s">
        <v>189</v>
      </c>
      <c r="I143" s="90" t="s">
        <v>1709</v>
      </c>
      <c r="J143" s="90" t="s">
        <v>161</v>
      </c>
      <c r="K143" s="89">
        <v>3</v>
      </c>
      <c r="L143" s="90" t="s">
        <v>1709</v>
      </c>
      <c r="M143" s="90" t="s">
        <v>1251</v>
      </c>
      <c r="N143" s="91">
        <v>37.807777999999999</v>
      </c>
      <c r="O143" s="91">
        <v>-113.09</v>
      </c>
      <c r="P143" s="80"/>
      <c r="Q143" s="81" t="str">
        <f ca="1">IFERROR(INDEX($B$2:$B$938,MATCH(ROWS(Q$1:$Q142),$R$2:$R$938,0)),"")</f>
        <v/>
      </c>
      <c r="R143" s="79">
        <f ca="1">IF(ISNUMBER(SEARCH($P$2,B143)),MAX(R$1:$R142)+1,0)</f>
        <v>0</v>
      </c>
    </row>
    <row r="144" spans="1:18" x14ac:dyDescent="0.35">
      <c r="A144" s="89">
        <v>910015</v>
      </c>
      <c r="B144" s="90" t="s">
        <v>1250</v>
      </c>
      <c r="E144" s="90" t="s">
        <v>1709</v>
      </c>
      <c r="G144" s="90" t="s">
        <v>163</v>
      </c>
      <c r="H144" s="90" t="s">
        <v>220</v>
      </c>
      <c r="I144" s="90" t="s">
        <v>1709</v>
      </c>
      <c r="J144" s="90" t="s">
        <v>303</v>
      </c>
      <c r="K144" s="89">
        <v>78</v>
      </c>
      <c r="L144" s="90" t="s">
        <v>1709</v>
      </c>
      <c r="M144" s="90" t="s">
        <v>1709</v>
      </c>
      <c r="P144" s="80"/>
      <c r="Q144" s="81" t="str">
        <f ca="1">IFERROR(INDEX($B$2:$B$938,MATCH(ROWS(Q$1:$Q143),$R$2:$R$938,0)),"")</f>
        <v/>
      </c>
      <c r="R144" s="79">
        <f ca="1">IF(ISNUMBER(SEARCH($P$2,B144)),MAX(R$1:$R143)+1,0)</f>
        <v>0</v>
      </c>
    </row>
    <row r="145" spans="1:18" x14ac:dyDescent="0.35">
      <c r="A145" s="89">
        <v>900027</v>
      </c>
      <c r="B145" s="90" t="s">
        <v>1249</v>
      </c>
      <c r="C145" s="89">
        <v>1000157</v>
      </c>
      <c r="D145" s="89">
        <v>55749</v>
      </c>
      <c r="E145" s="90" t="s">
        <v>1709</v>
      </c>
      <c r="G145" s="90" t="s">
        <v>172</v>
      </c>
      <c r="H145" s="90" t="s">
        <v>181</v>
      </c>
      <c r="I145" s="90" t="s">
        <v>1709</v>
      </c>
      <c r="J145" s="90" t="s">
        <v>1709</v>
      </c>
      <c r="K145" s="89">
        <v>115.7</v>
      </c>
      <c r="L145" s="90" t="s">
        <v>1709</v>
      </c>
      <c r="M145" s="90" t="s">
        <v>1248</v>
      </c>
      <c r="N145" s="91">
        <v>45.757800000000003</v>
      </c>
      <c r="O145" s="91">
        <v>-107.6</v>
      </c>
      <c r="P145" s="80"/>
      <c r="Q145" s="81" t="str">
        <f ca="1">IFERROR(INDEX($B$2:$B$938,MATCH(ROWS(Q$1:$Q144),$R$2:$R$938,0)),"")</f>
        <v/>
      </c>
      <c r="R145" s="79">
        <f ca="1">IF(ISNUMBER(SEARCH($P$2,B145)),MAX(R$1:$R144)+1,0)</f>
        <v>0</v>
      </c>
    </row>
    <row r="146" spans="1:18" x14ac:dyDescent="0.35">
      <c r="A146" s="89">
        <v>910045</v>
      </c>
      <c r="B146" s="90" t="s">
        <v>1247</v>
      </c>
      <c r="E146" s="90" t="s">
        <v>1709</v>
      </c>
      <c r="G146" s="90" t="s">
        <v>328</v>
      </c>
      <c r="H146" s="90" t="s">
        <v>166</v>
      </c>
      <c r="I146" s="90" t="s">
        <v>1709</v>
      </c>
      <c r="J146" s="90" t="s">
        <v>161</v>
      </c>
      <c r="K146" s="89">
        <v>1324</v>
      </c>
      <c r="L146" s="90" t="s">
        <v>1709</v>
      </c>
      <c r="M146" s="90" t="s">
        <v>1709</v>
      </c>
      <c r="P146" s="80"/>
      <c r="Q146" s="81" t="str">
        <f ca="1">IFERROR(INDEX($B$2:$B$938,MATCH(ROWS(Q$1:$Q145),$R$2:$R$938,0)),"")</f>
        <v/>
      </c>
      <c r="R146" s="79">
        <f ca="1">IF(ISNUMBER(SEARCH($P$2,B146)),MAX(R$1:$R145)+1,0)</f>
        <v>0</v>
      </c>
    </row>
    <row r="147" spans="1:18" x14ac:dyDescent="0.35">
      <c r="A147" s="89">
        <v>910055</v>
      </c>
      <c r="B147" s="90" t="s">
        <v>1246</v>
      </c>
      <c r="E147" s="90" t="s">
        <v>1709</v>
      </c>
      <c r="G147" s="90" t="s">
        <v>328</v>
      </c>
      <c r="H147" s="90" t="s">
        <v>1244</v>
      </c>
      <c r="I147" s="90" t="s">
        <v>1709</v>
      </c>
      <c r="J147" s="90" t="s">
        <v>161</v>
      </c>
      <c r="K147" s="89">
        <v>54</v>
      </c>
      <c r="L147" s="90" t="s">
        <v>1709</v>
      </c>
      <c r="M147" s="90" t="s">
        <v>1709</v>
      </c>
      <c r="P147" s="80"/>
      <c r="Q147" s="81" t="str">
        <f ca="1">IFERROR(INDEX($B$2:$B$938,MATCH(ROWS(Q$1:$Q146),$R$2:$R$938,0)),"")</f>
        <v/>
      </c>
      <c r="R147" s="79">
        <f ca="1">IF(ISNUMBER(SEARCH($P$2,B147)),MAX(R$1:$R146)+1,0)</f>
        <v>0</v>
      </c>
    </row>
    <row r="148" spans="1:18" x14ac:dyDescent="0.35">
      <c r="A148" s="89">
        <v>910056</v>
      </c>
      <c r="B148" s="90" t="s">
        <v>1245</v>
      </c>
      <c r="E148" s="90" t="s">
        <v>1709</v>
      </c>
      <c r="G148" s="90" t="s">
        <v>328</v>
      </c>
      <c r="H148" s="90" t="s">
        <v>1244</v>
      </c>
      <c r="I148" s="90" t="s">
        <v>1709</v>
      </c>
      <c r="J148" s="90" t="s">
        <v>161</v>
      </c>
      <c r="K148" s="89">
        <v>62</v>
      </c>
      <c r="L148" s="90" t="s">
        <v>1709</v>
      </c>
      <c r="M148" s="90" t="s">
        <v>1709</v>
      </c>
      <c r="P148" s="80"/>
      <c r="Q148" s="81" t="str">
        <f ca="1">IFERROR(INDEX($B$2:$B$938,MATCH(ROWS(Q$1:$Q147),$R$2:$R$938,0)),"")</f>
        <v/>
      </c>
      <c r="R148" s="79">
        <f ca="1">IF(ISNUMBER(SEARCH($P$2,B148)),MAX(R$1:$R147)+1,0)</f>
        <v>0</v>
      </c>
    </row>
    <row r="149" spans="1:18" x14ac:dyDescent="0.35">
      <c r="A149" s="89">
        <v>900005</v>
      </c>
      <c r="B149" s="90" t="s">
        <v>1243</v>
      </c>
      <c r="E149" s="90" t="s">
        <v>1709</v>
      </c>
      <c r="G149" s="90" t="s">
        <v>328</v>
      </c>
      <c r="H149" s="90" t="s">
        <v>572</v>
      </c>
      <c r="I149" s="90" t="s">
        <v>1709</v>
      </c>
      <c r="J149" s="90" t="s">
        <v>161</v>
      </c>
      <c r="K149" s="89">
        <v>720</v>
      </c>
      <c r="L149" s="90" t="s">
        <v>1709</v>
      </c>
      <c r="M149" s="90" t="s">
        <v>1709</v>
      </c>
      <c r="P149" s="80"/>
      <c r="Q149" s="81" t="str">
        <f ca="1">IFERROR(INDEX($B$2:$B$938,MATCH(ROWS(Q$1:$Q148),$R$2:$R$938,0)),"")</f>
        <v/>
      </c>
      <c r="R149" s="79">
        <f ca="1">IF(ISNUMBER(SEARCH($P$2,B149)),MAX(R$1:$R148)+1,0)</f>
        <v>0</v>
      </c>
    </row>
    <row r="150" spans="1:18" x14ac:dyDescent="0.35">
      <c r="A150" s="89">
        <v>500303</v>
      </c>
      <c r="B150" s="90" t="s">
        <v>1242</v>
      </c>
      <c r="D150" s="89">
        <v>6406</v>
      </c>
      <c r="E150" s="90" t="s">
        <v>1709</v>
      </c>
      <c r="G150" s="90" t="s">
        <v>178</v>
      </c>
      <c r="H150" s="90" t="s">
        <v>162</v>
      </c>
      <c r="I150" s="90" t="s">
        <v>1709</v>
      </c>
      <c r="J150" s="90" t="s">
        <v>1709</v>
      </c>
      <c r="K150" s="89">
        <v>12</v>
      </c>
      <c r="L150" s="90" t="s">
        <v>321</v>
      </c>
      <c r="M150" s="90" t="s">
        <v>1241</v>
      </c>
      <c r="N150" s="91">
        <v>46.266779999999997</v>
      </c>
      <c r="O150" s="91">
        <v>-119.589821</v>
      </c>
      <c r="P150" s="80"/>
      <c r="Q150" s="81" t="str">
        <f ca="1">IFERROR(INDEX($B$2:$B$938,MATCH(ROWS(Q$1:$Q149),$R$2:$R$938,0)),"")</f>
        <v/>
      </c>
      <c r="R150" s="79">
        <f ca="1">IF(ISNUMBER(SEARCH($P$2,B150)),MAX(R$1:$R149)+1,0)</f>
        <v>0</v>
      </c>
    </row>
    <row r="151" spans="1:18" x14ac:dyDescent="0.35">
      <c r="A151" s="89">
        <v>910610</v>
      </c>
      <c r="B151" s="90" t="s">
        <v>1888</v>
      </c>
      <c r="E151" s="90" t="s">
        <v>1709</v>
      </c>
      <c r="F151" s="89">
        <v>64315</v>
      </c>
      <c r="G151" s="90" t="s">
        <v>249</v>
      </c>
      <c r="H151" s="90" t="s">
        <v>189</v>
      </c>
      <c r="I151" s="90" t="s">
        <v>195</v>
      </c>
      <c r="J151" s="90" t="s">
        <v>1709</v>
      </c>
      <c r="K151" s="89">
        <v>101.9</v>
      </c>
      <c r="L151" s="90" t="s">
        <v>1889</v>
      </c>
      <c r="M151" s="90" t="s">
        <v>1709</v>
      </c>
      <c r="P151" s="80"/>
      <c r="Q151" s="81" t="str">
        <f ca="1">IFERROR(INDEX($B$2:$B$938,MATCH(ROWS(Q$1:$Q150),$R$2:$R$938,0)),"")</f>
        <v/>
      </c>
      <c r="R151" s="79">
        <f ca="1">IF(ISNUMBER(SEARCH($P$2,B151)),MAX(R$1:$R150)+1,0)</f>
        <v>0</v>
      </c>
    </row>
    <row r="152" spans="1:18" x14ac:dyDescent="0.35">
      <c r="A152" s="89">
        <v>501024</v>
      </c>
      <c r="B152" s="90" t="s">
        <v>1240</v>
      </c>
      <c r="E152" s="90" t="s">
        <v>1709</v>
      </c>
      <c r="G152" s="90" t="s">
        <v>163</v>
      </c>
      <c r="H152" s="90" t="s">
        <v>162</v>
      </c>
      <c r="I152" s="90" t="s">
        <v>1709</v>
      </c>
      <c r="J152" s="90" t="s">
        <v>161</v>
      </c>
      <c r="K152" s="89">
        <v>158</v>
      </c>
      <c r="L152" s="90" t="s">
        <v>217</v>
      </c>
      <c r="M152" s="90" t="s">
        <v>1709</v>
      </c>
      <c r="P152" s="80"/>
      <c r="Q152" s="81" t="str">
        <f ca="1">IFERROR(INDEX($B$2:$B$938,MATCH(ROWS(Q$1:$Q151),$R$2:$R$938,0)),"")</f>
        <v/>
      </c>
      <c r="R152" s="79">
        <f ca="1">IF(ISNUMBER(SEARCH($P$2,B152)),MAX(R$1:$R151)+1,0)</f>
        <v>0</v>
      </c>
    </row>
    <row r="153" spans="1:18" x14ac:dyDescent="0.35">
      <c r="A153" s="89">
        <v>900017</v>
      </c>
      <c r="B153" s="90" t="s">
        <v>1239</v>
      </c>
      <c r="C153" s="89">
        <v>1000144</v>
      </c>
      <c r="D153" s="89">
        <v>55662</v>
      </c>
      <c r="E153" s="90" t="s">
        <v>1709</v>
      </c>
      <c r="G153" s="90" t="s">
        <v>178</v>
      </c>
      <c r="H153" s="90" t="s">
        <v>166</v>
      </c>
      <c r="I153" s="90" t="s">
        <v>1709</v>
      </c>
      <c r="J153" s="90" t="s">
        <v>1709</v>
      </c>
      <c r="K153" s="89">
        <v>593.29999999999995</v>
      </c>
      <c r="L153" s="90" t="s">
        <v>25</v>
      </c>
      <c r="M153" s="90" t="s">
        <v>1238</v>
      </c>
      <c r="N153" s="91">
        <v>46.622500000000002</v>
      </c>
      <c r="O153" s="91">
        <v>-122.9131</v>
      </c>
      <c r="P153" s="80"/>
      <c r="Q153" s="81" t="str">
        <f ca="1">IFERROR(INDEX($B$2:$B$938,MATCH(ROWS(Q$1:$Q152),$R$2:$R$938,0)),"")</f>
        <v/>
      </c>
      <c r="R153" s="79">
        <f ca="1">IF(ISNUMBER(SEARCH($P$2,B153)),MAX(R$1:$R152)+1,0)</f>
        <v>0</v>
      </c>
    </row>
    <row r="154" spans="1:18" x14ac:dyDescent="0.35">
      <c r="A154" s="89">
        <v>910586</v>
      </c>
      <c r="B154" s="90" t="s">
        <v>1771</v>
      </c>
      <c r="E154" s="90" t="s">
        <v>1709</v>
      </c>
      <c r="G154" s="90" t="s">
        <v>190</v>
      </c>
      <c r="H154" s="90" t="s">
        <v>189</v>
      </c>
      <c r="I154" s="90" t="s">
        <v>1709</v>
      </c>
      <c r="J154" s="90" t="s">
        <v>1709</v>
      </c>
      <c r="K154" s="89">
        <v>0.35899999999999999</v>
      </c>
      <c r="L154" s="90" t="s">
        <v>1709</v>
      </c>
      <c r="M154" s="90" t="s">
        <v>1709</v>
      </c>
      <c r="P154" s="80"/>
      <c r="Q154" s="81" t="str">
        <f ca="1">IFERROR(INDEX($B$2:$B$938,MATCH(ROWS(Q$1:$Q153),$R$2:$R$938,0)),"")</f>
        <v/>
      </c>
      <c r="R154" s="79">
        <f ca="1">IF(ISNUMBER(SEARCH($P$2,B154)),MAX(R$1:$R153)+1,0)</f>
        <v>0</v>
      </c>
    </row>
    <row r="155" spans="1:18" x14ac:dyDescent="0.35">
      <c r="A155" s="89">
        <v>910016</v>
      </c>
      <c r="B155" s="90" t="s">
        <v>1237</v>
      </c>
      <c r="E155" s="90" t="s">
        <v>1709</v>
      </c>
      <c r="G155" s="90" t="s">
        <v>163</v>
      </c>
      <c r="H155" s="90" t="s">
        <v>220</v>
      </c>
      <c r="I155" s="90" t="s">
        <v>1709</v>
      </c>
      <c r="J155" s="90" t="s">
        <v>161</v>
      </c>
      <c r="K155" s="89">
        <v>12</v>
      </c>
      <c r="L155" s="90" t="s">
        <v>1709</v>
      </c>
      <c r="M155" s="90" t="s">
        <v>1709</v>
      </c>
      <c r="P155" s="80"/>
      <c r="Q155" s="81" t="str">
        <f ca="1">IFERROR(INDEX($B$2:$B$938,MATCH(ROWS(Q$1:$Q154),$R$2:$R$938,0)),"")</f>
        <v/>
      </c>
      <c r="R155" s="79">
        <f ca="1">IF(ISNUMBER(SEARCH($P$2,B155)),MAX(R$1:$R154)+1,0)</f>
        <v>0</v>
      </c>
    </row>
    <row r="156" spans="1:18" x14ac:dyDescent="0.35">
      <c r="A156" s="89">
        <v>910587</v>
      </c>
      <c r="B156" s="90" t="s">
        <v>1772</v>
      </c>
      <c r="E156" s="90" t="s">
        <v>1709</v>
      </c>
      <c r="G156" s="90" t="s">
        <v>167</v>
      </c>
      <c r="H156" s="90" t="s">
        <v>196</v>
      </c>
      <c r="I156" s="90" t="s">
        <v>1709</v>
      </c>
      <c r="J156" s="90" t="s">
        <v>1709</v>
      </c>
      <c r="K156" s="89">
        <v>238.2</v>
      </c>
      <c r="L156" s="90" t="s">
        <v>1773</v>
      </c>
      <c r="M156" s="90" t="s">
        <v>1709</v>
      </c>
      <c r="P156" s="80"/>
      <c r="Q156" s="81" t="str">
        <f ca="1">IFERROR(INDEX($B$2:$B$938,MATCH(ROWS(Q$1:$Q155),$R$2:$R$938,0)),"")</f>
        <v/>
      </c>
      <c r="R156" s="79">
        <f ca="1">IF(ISNUMBER(SEARCH($P$2,B156)),MAX(R$1:$R155)+1,0)</f>
        <v>0</v>
      </c>
    </row>
    <row r="157" spans="1:18" x14ac:dyDescent="0.35">
      <c r="A157" s="89">
        <v>910608</v>
      </c>
      <c r="B157" s="90" t="s">
        <v>1890</v>
      </c>
      <c r="E157" s="90" t="s">
        <v>1709</v>
      </c>
      <c r="G157" s="90" t="s">
        <v>167</v>
      </c>
      <c r="H157" s="90" t="s">
        <v>196</v>
      </c>
      <c r="I157" s="90" t="s">
        <v>1709</v>
      </c>
      <c r="J157" s="90" t="s">
        <v>1709</v>
      </c>
      <c r="K157" s="89">
        <v>216</v>
      </c>
      <c r="L157" s="90" t="s">
        <v>1773</v>
      </c>
      <c r="M157" s="90" t="s">
        <v>1709</v>
      </c>
      <c r="P157" s="80"/>
      <c r="Q157" s="81" t="str">
        <f ca="1">IFERROR(INDEX($B$2:$B$938,MATCH(ROWS(Q$1:$Q156),$R$2:$R$938,0)),"")</f>
        <v/>
      </c>
      <c r="R157" s="79">
        <f ca="1">IF(ISNUMBER(SEARCH($P$2,B157)),MAX(R$1:$R156)+1,0)</f>
        <v>0</v>
      </c>
    </row>
    <row r="158" spans="1:18" x14ac:dyDescent="0.35">
      <c r="A158" s="89">
        <v>500304</v>
      </c>
      <c r="B158" s="90" t="s">
        <v>1236</v>
      </c>
      <c r="D158" s="89">
        <v>3921</v>
      </c>
      <c r="E158" s="90" t="s">
        <v>1709</v>
      </c>
      <c r="G158" s="90" t="s">
        <v>178</v>
      </c>
      <c r="H158" s="90" t="s">
        <v>162</v>
      </c>
      <c r="I158" s="90" t="s">
        <v>1709</v>
      </c>
      <c r="J158" s="90" t="s">
        <v>1709</v>
      </c>
      <c r="K158" s="89">
        <v>2456.1999999999998</v>
      </c>
      <c r="L158" s="90" t="s">
        <v>321</v>
      </c>
      <c r="M158" s="90" t="s">
        <v>1235</v>
      </c>
      <c r="N158" s="91">
        <v>47.995100000000001</v>
      </c>
      <c r="O158" s="91">
        <v>-119.6404</v>
      </c>
      <c r="P158" s="80"/>
      <c r="Q158" s="81" t="str">
        <f ca="1">IFERROR(INDEX($B$2:$B$938,MATCH(ROWS(Q$1:$Q157),$R$2:$R$938,0)),"")</f>
        <v/>
      </c>
      <c r="R158" s="79">
        <f ca="1">IF(ISNUMBER(SEARCH($P$2,B158)),MAX(R$1:$R157)+1,0)</f>
        <v>0</v>
      </c>
    </row>
    <row r="159" spans="1:18" x14ac:dyDescent="0.35">
      <c r="A159" s="89">
        <v>710124</v>
      </c>
      <c r="B159" s="90" t="s">
        <v>1234</v>
      </c>
      <c r="D159" s="89">
        <v>61631</v>
      </c>
      <c r="E159" s="90" t="s">
        <v>1709</v>
      </c>
      <c r="F159" s="89">
        <v>63825</v>
      </c>
      <c r="G159" s="90" t="s">
        <v>190</v>
      </c>
      <c r="H159" s="90" t="s">
        <v>189</v>
      </c>
      <c r="I159" s="90" t="s">
        <v>195</v>
      </c>
      <c r="J159" s="90" t="s">
        <v>1709</v>
      </c>
      <c r="K159" s="89">
        <v>9.9</v>
      </c>
      <c r="L159" s="90" t="s">
        <v>1709</v>
      </c>
      <c r="M159" s="90" t="s">
        <v>1233</v>
      </c>
      <c r="N159" s="91">
        <v>42.610731999999999</v>
      </c>
      <c r="O159" s="91">
        <v>-121.861248</v>
      </c>
      <c r="P159" s="80"/>
      <c r="Q159" s="81" t="str">
        <f ca="1">IFERROR(INDEX($B$2:$B$938,MATCH(ROWS(Q$1:$Q158),$R$2:$R$938,0)),"")</f>
        <v/>
      </c>
      <c r="R159" s="79">
        <f ca="1">IF(ISNUMBER(SEARCH($P$2,B159)),MAX(R$1:$R158)+1,0)</f>
        <v>0</v>
      </c>
    </row>
    <row r="160" spans="1:18" x14ac:dyDescent="0.35">
      <c r="A160" s="89">
        <v>501065</v>
      </c>
      <c r="B160" s="90" t="s">
        <v>1232</v>
      </c>
      <c r="E160" s="90" t="s">
        <v>1709</v>
      </c>
      <c r="G160" s="90" t="s">
        <v>163</v>
      </c>
      <c r="H160" s="90" t="s">
        <v>162</v>
      </c>
      <c r="I160" s="90" t="s">
        <v>1709</v>
      </c>
      <c r="J160" s="90" t="s">
        <v>161</v>
      </c>
      <c r="K160" s="89">
        <v>6.3</v>
      </c>
      <c r="L160" s="90" t="s">
        <v>1709</v>
      </c>
      <c r="M160" s="90" t="s">
        <v>1709</v>
      </c>
      <c r="P160" s="80"/>
      <c r="Q160" s="81" t="str">
        <f ca="1">IFERROR(INDEX($B$2:$B$938,MATCH(ROWS(Q$1:$Q159),$R$2:$R$938,0)),"")</f>
        <v/>
      </c>
      <c r="R160" s="79">
        <f ca="1">IF(ISNUMBER(SEARCH($P$2,B160)),MAX(R$1:$R159)+1,0)</f>
        <v>0</v>
      </c>
    </row>
    <row r="161" spans="1:18" x14ac:dyDescent="0.35">
      <c r="A161" s="89">
        <v>910477</v>
      </c>
      <c r="B161" s="90" t="s">
        <v>1508</v>
      </c>
      <c r="D161" s="89">
        <v>57560</v>
      </c>
      <c r="E161" s="90" t="s">
        <v>1709</v>
      </c>
      <c r="G161" s="90" t="s">
        <v>167</v>
      </c>
      <c r="H161" s="90" t="s">
        <v>189</v>
      </c>
      <c r="I161" s="90" t="s">
        <v>1709</v>
      </c>
      <c r="J161" s="90" t="s">
        <v>1709</v>
      </c>
      <c r="K161" s="89">
        <v>19</v>
      </c>
      <c r="L161" s="90" t="s">
        <v>228</v>
      </c>
      <c r="M161" s="90" t="s">
        <v>1509</v>
      </c>
      <c r="N161" s="91">
        <v>34.718429999999998</v>
      </c>
      <c r="O161" s="91">
        <v>-112.42899</v>
      </c>
      <c r="P161" s="80"/>
      <c r="Q161" s="81" t="str">
        <f ca="1">IFERROR(INDEX($B$2:$B$938,MATCH(ROWS(Q$1:$Q160),$R$2:$R$938,0)),"")</f>
        <v/>
      </c>
      <c r="R161" s="79">
        <f ca="1">IF(ISNUMBER(SEARCH($P$2,B161)),MAX(R$1:$R160)+1,0)</f>
        <v>0</v>
      </c>
    </row>
    <row r="162" spans="1:18" x14ac:dyDescent="0.35">
      <c r="A162" s="89">
        <v>900010</v>
      </c>
      <c r="B162" s="90" t="s">
        <v>1231</v>
      </c>
      <c r="C162" s="89">
        <v>1001421</v>
      </c>
      <c r="D162" s="89">
        <v>113</v>
      </c>
      <c r="E162" s="90" t="s">
        <v>1709</v>
      </c>
      <c r="G162" s="90" t="s">
        <v>167</v>
      </c>
      <c r="H162" s="90" t="s">
        <v>181</v>
      </c>
      <c r="I162" s="90" t="s">
        <v>1709</v>
      </c>
      <c r="J162" s="90" t="s">
        <v>1709</v>
      </c>
      <c r="K162" s="89">
        <v>1128.8</v>
      </c>
      <c r="L162" s="90" t="s">
        <v>25</v>
      </c>
      <c r="M162" s="90" t="s">
        <v>1230</v>
      </c>
      <c r="N162" s="91">
        <v>34.939399999999999</v>
      </c>
      <c r="O162" s="91">
        <v>-110.30329999999999</v>
      </c>
      <c r="P162" s="80"/>
      <c r="Q162" s="81" t="str">
        <f ca="1">IFERROR(INDEX($B$2:$B$938,MATCH(ROWS(Q$1:$Q161),$R$2:$R$938,0)),"")</f>
        <v/>
      </c>
      <c r="R162" s="79">
        <f ca="1">IF(ISNUMBER(SEARCH($P$2,B162)),MAX(R$1:$R161)+1,0)</f>
        <v>0</v>
      </c>
    </row>
    <row r="163" spans="1:18" x14ac:dyDescent="0.35">
      <c r="A163" s="89">
        <v>810018</v>
      </c>
      <c r="B163" s="90" t="s">
        <v>1229</v>
      </c>
      <c r="D163" s="89">
        <v>59076</v>
      </c>
      <c r="E163" s="90" t="s">
        <v>1709</v>
      </c>
      <c r="G163" s="90" t="s">
        <v>190</v>
      </c>
      <c r="H163" s="90" t="s">
        <v>196</v>
      </c>
      <c r="I163" s="90" t="s">
        <v>1709</v>
      </c>
      <c r="J163" s="90" t="s">
        <v>161</v>
      </c>
      <c r="K163" s="89">
        <v>10</v>
      </c>
      <c r="L163" s="90" t="s">
        <v>1709</v>
      </c>
      <c r="M163" s="90" t="s">
        <v>1228</v>
      </c>
      <c r="N163" s="91">
        <v>45.88</v>
      </c>
      <c r="O163" s="91">
        <v>-118.46333300000001</v>
      </c>
      <c r="P163" s="80"/>
      <c r="Q163" s="81" t="str">
        <f ca="1">IFERROR(INDEX($B$2:$B$938,MATCH(ROWS(Q$1:$Q162),$R$2:$R$938,0)),"")</f>
        <v/>
      </c>
      <c r="R163" s="79">
        <f ca="1">IF(ISNUMBER(SEARCH($P$2,B163)),MAX(R$1:$R162)+1,0)</f>
        <v>0</v>
      </c>
    </row>
    <row r="164" spans="1:18" x14ac:dyDescent="0.35">
      <c r="A164" s="89">
        <v>900062</v>
      </c>
      <c r="B164" s="90" t="s">
        <v>1227</v>
      </c>
      <c r="C164" s="89">
        <v>1000150</v>
      </c>
      <c r="D164" s="89">
        <v>55322</v>
      </c>
      <c r="E164" s="90" t="s">
        <v>1709</v>
      </c>
      <c r="G164" s="90" t="s">
        <v>245</v>
      </c>
      <c r="H164" s="90" t="s">
        <v>166</v>
      </c>
      <c r="I164" s="90" t="s">
        <v>1709</v>
      </c>
      <c r="J164" s="90" t="s">
        <v>1709</v>
      </c>
      <c r="K164" s="89">
        <v>1465.6</v>
      </c>
      <c r="L164" s="90" t="s">
        <v>1709</v>
      </c>
      <c r="M164" s="90" t="s">
        <v>1226</v>
      </c>
      <c r="N164" s="91">
        <v>36.383718999999999</v>
      </c>
      <c r="O164" s="91">
        <v>-114.921779</v>
      </c>
      <c r="P164" s="80"/>
      <c r="Q164" s="81" t="str">
        <f ca="1">IFERROR(INDEX($B$2:$B$938,MATCH(ROWS(Q$1:$Q163),$R$2:$R$938,0)),"")</f>
        <v/>
      </c>
      <c r="R164" s="79">
        <f ca="1">IF(ISNUMBER(SEARCH($P$2,B164)),MAX(R$1:$R163)+1,0)</f>
        <v>0</v>
      </c>
    </row>
    <row r="165" spans="1:18" x14ac:dyDescent="0.35">
      <c r="A165" s="89">
        <v>510101</v>
      </c>
      <c r="B165" s="90" t="s">
        <v>1225</v>
      </c>
      <c r="D165" s="89">
        <v>812</v>
      </c>
      <c r="E165" s="90" t="s">
        <v>1709</v>
      </c>
      <c r="G165" s="90" t="s">
        <v>197</v>
      </c>
      <c r="H165" s="90" t="s">
        <v>162</v>
      </c>
      <c r="I165" s="90" t="s">
        <v>1709</v>
      </c>
      <c r="J165" s="90" t="s">
        <v>1709</v>
      </c>
      <c r="K165" s="89">
        <v>82.8</v>
      </c>
      <c r="L165" s="90" t="s">
        <v>497</v>
      </c>
      <c r="M165" s="90" t="s">
        <v>1224</v>
      </c>
      <c r="N165" s="91">
        <v>42.944868999999997</v>
      </c>
      <c r="O165" s="91">
        <v>-115.977858</v>
      </c>
      <c r="P165" s="80"/>
      <c r="Q165" s="81" t="str">
        <f ca="1">IFERROR(INDEX($B$2:$B$938,MATCH(ROWS(Q$1:$Q164),$R$2:$R$938,0)),"")</f>
        <v/>
      </c>
      <c r="R165" s="79">
        <f ca="1">IF(ISNUMBER(SEARCH($P$2,B165)),MAX(R$1:$R164)+1,0)</f>
        <v>0</v>
      </c>
    </row>
    <row r="166" spans="1:18" x14ac:dyDescent="0.35">
      <c r="A166" s="89">
        <v>900056</v>
      </c>
      <c r="B166" s="90" t="s">
        <v>1223</v>
      </c>
      <c r="C166" s="89">
        <v>1000726</v>
      </c>
      <c r="D166" s="89">
        <v>2322</v>
      </c>
      <c r="E166" s="90" t="s">
        <v>1709</v>
      </c>
      <c r="G166" s="90" t="s">
        <v>245</v>
      </c>
      <c r="H166" s="90" t="s">
        <v>166</v>
      </c>
      <c r="I166" s="90" t="s">
        <v>1709</v>
      </c>
      <c r="J166" s="90" t="s">
        <v>1709</v>
      </c>
      <c r="K166" s="89">
        <v>1375.6</v>
      </c>
      <c r="L166" s="90" t="s">
        <v>1709</v>
      </c>
      <c r="M166" s="90" t="s">
        <v>1222</v>
      </c>
      <c r="N166" s="91">
        <v>36.087499999999999</v>
      </c>
      <c r="O166" s="91">
        <v>-115.05070000000001</v>
      </c>
      <c r="P166" s="80"/>
      <c r="Q166" s="81" t="str">
        <f ca="1">IFERROR(INDEX($B$2:$B$938,MATCH(ROWS(Q$1:$Q165),$R$2:$R$938,0)),"")</f>
        <v/>
      </c>
      <c r="R166" s="79">
        <f ca="1">IF(ISNUMBER(SEARCH($P$2,B166)),MAX(R$1:$R165)+1,0)</f>
        <v>0</v>
      </c>
    </row>
    <row r="167" spans="1:18" x14ac:dyDescent="0.35">
      <c r="A167" s="89">
        <v>500241</v>
      </c>
      <c r="B167" s="90" t="s">
        <v>1221</v>
      </c>
      <c r="D167" s="89">
        <v>3020</v>
      </c>
      <c r="E167" s="90" t="s">
        <v>1709</v>
      </c>
      <c r="F167" s="89">
        <v>60507</v>
      </c>
      <c r="G167" s="90" t="s">
        <v>190</v>
      </c>
      <c r="H167" s="90" t="s">
        <v>162</v>
      </c>
      <c r="I167" s="90" t="s">
        <v>1709</v>
      </c>
      <c r="J167" s="90" t="s">
        <v>1709</v>
      </c>
      <c r="K167" s="89">
        <v>15</v>
      </c>
      <c r="L167" s="90" t="s">
        <v>25</v>
      </c>
      <c r="M167" s="90" t="s">
        <v>1220</v>
      </c>
      <c r="N167" s="91">
        <v>43.251244</v>
      </c>
      <c r="O167" s="91">
        <v>-122.337924</v>
      </c>
      <c r="P167" s="80"/>
      <c r="Q167" s="81" t="str">
        <f ca="1">IFERROR(INDEX($B$2:$B$938,MATCH(ROWS(Q$1:$Q166),$R$2:$R$938,0)),"")</f>
        <v/>
      </c>
      <c r="R167" s="79">
        <f ca="1">IF(ISNUMBER(SEARCH($P$2,B167)),MAX(R$1:$R166)+1,0)</f>
        <v>0</v>
      </c>
    </row>
    <row r="168" spans="1:18" x14ac:dyDescent="0.35">
      <c r="A168" s="89">
        <v>500242</v>
      </c>
      <c r="B168" s="90" t="s">
        <v>1219</v>
      </c>
      <c r="D168" s="89">
        <v>3021</v>
      </c>
      <c r="E168" s="90" t="s">
        <v>1709</v>
      </c>
      <c r="F168" s="89">
        <v>60508</v>
      </c>
      <c r="G168" s="90" t="s">
        <v>190</v>
      </c>
      <c r="H168" s="90" t="s">
        <v>162</v>
      </c>
      <c r="I168" s="90" t="s">
        <v>1709</v>
      </c>
      <c r="J168" s="90" t="s">
        <v>1709</v>
      </c>
      <c r="K168" s="89">
        <v>26</v>
      </c>
      <c r="L168" s="90" t="s">
        <v>25</v>
      </c>
      <c r="M168" s="90" t="s">
        <v>1218</v>
      </c>
      <c r="N168" s="91">
        <v>43.266894000000001</v>
      </c>
      <c r="O168" s="91">
        <v>-122.409807</v>
      </c>
      <c r="P168" s="80"/>
      <c r="Q168" s="81" t="str">
        <f ca="1">IFERROR(INDEX($B$2:$B$938,MATCH(ROWS(Q$1:$Q167),$R$2:$R$938,0)),"")</f>
        <v/>
      </c>
      <c r="R168" s="79">
        <f ca="1">IF(ISNUMBER(SEARCH($P$2,B168)),MAX(R$1:$R167)+1,0)</f>
        <v>0</v>
      </c>
    </row>
    <row r="169" spans="1:18" x14ac:dyDescent="0.35">
      <c r="A169" s="89">
        <v>905578</v>
      </c>
      <c r="B169" s="90" t="s">
        <v>1217</v>
      </c>
      <c r="C169" s="89">
        <v>1004705</v>
      </c>
      <c r="D169" s="89">
        <v>50637</v>
      </c>
      <c r="E169" s="90" t="s">
        <v>1709</v>
      </c>
      <c r="F169" s="89">
        <v>60533</v>
      </c>
      <c r="G169" s="90" t="s">
        <v>197</v>
      </c>
      <c r="H169" s="90" t="s">
        <v>220</v>
      </c>
      <c r="I169" s="90" t="s">
        <v>195</v>
      </c>
      <c r="J169" s="90" t="s">
        <v>1709</v>
      </c>
      <c r="K169" s="89">
        <v>113.8</v>
      </c>
      <c r="L169" s="90" t="s">
        <v>1709</v>
      </c>
      <c r="M169" s="90" t="s">
        <v>1216</v>
      </c>
      <c r="N169" s="91">
        <v>46.423056000000003</v>
      </c>
      <c r="O169" s="91">
        <v>-116.976389</v>
      </c>
      <c r="P169" s="80"/>
      <c r="Q169" s="81" t="str">
        <f ca="1">IFERROR(INDEX($B$2:$B$938,MATCH(ROWS(Q$1:$Q168),$R$2:$R$938,0)),"")</f>
        <v/>
      </c>
      <c r="R169" s="79">
        <f ca="1">IF(ISNUMBER(SEARCH($P$2,B169)),MAX(R$1:$R168)+1,0)</f>
        <v>0</v>
      </c>
    </row>
    <row r="170" spans="1:18" x14ac:dyDescent="0.35">
      <c r="A170" s="89">
        <v>910553</v>
      </c>
      <c r="B170" s="90" t="s">
        <v>1718</v>
      </c>
      <c r="D170" s="89">
        <v>65577</v>
      </c>
      <c r="E170" s="90" t="s">
        <v>1709</v>
      </c>
      <c r="G170" s="90" t="s">
        <v>172</v>
      </c>
      <c r="H170" s="90" t="s">
        <v>196</v>
      </c>
      <c r="I170" s="90" t="s">
        <v>1709</v>
      </c>
      <c r="J170" s="90" t="s">
        <v>1709</v>
      </c>
      <c r="K170" s="89">
        <v>350</v>
      </c>
      <c r="L170" s="90" t="s">
        <v>1719</v>
      </c>
      <c r="M170" s="90" t="s">
        <v>1720</v>
      </c>
      <c r="N170" s="91">
        <v>46.817709999999998</v>
      </c>
      <c r="O170" s="91">
        <v>-106.37885300000001</v>
      </c>
      <c r="P170" s="80"/>
      <c r="Q170" s="81" t="str">
        <f ca="1">IFERROR(INDEX($B$2:$B$938,MATCH(ROWS(Q$1:$Q169),$R$2:$R$938,0)),"")</f>
        <v/>
      </c>
      <c r="R170" s="79">
        <f ca="1">IF(ISNUMBER(SEARCH($P$2,B170)),MAX(R$1:$R169)+1,0)</f>
        <v>0</v>
      </c>
    </row>
    <row r="171" spans="1:18" x14ac:dyDescent="0.35">
      <c r="A171" s="89">
        <v>910606</v>
      </c>
      <c r="B171" s="90" t="s">
        <v>1891</v>
      </c>
      <c r="D171" s="89">
        <v>66811</v>
      </c>
      <c r="E171" s="90" t="s">
        <v>1709</v>
      </c>
      <c r="G171" s="90" t="s">
        <v>172</v>
      </c>
      <c r="H171" s="90" t="s">
        <v>196</v>
      </c>
      <c r="I171" s="90" t="s">
        <v>1709</v>
      </c>
      <c r="J171" s="90" t="s">
        <v>1709</v>
      </c>
      <c r="K171" s="89">
        <v>350</v>
      </c>
      <c r="L171" s="90" t="s">
        <v>1892</v>
      </c>
      <c r="M171" s="90" t="s">
        <v>1893</v>
      </c>
      <c r="N171" s="91">
        <v>46.818828000000003</v>
      </c>
      <c r="O171" s="91">
        <v>-106.19458299999999</v>
      </c>
      <c r="P171" s="80"/>
      <c r="Q171" s="81" t="str">
        <f ca="1">IFERROR(INDEX($B$2:$B$938,MATCH(ROWS(Q$1:$Q170),$R$2:$R$938,0)),"")</f>
        <v/>
      </c>
      <c r="R171" s="79">
        <f ca="1">IF(ISNUMBER(SEARCH($P$2,B171)),MAX(R$1:$R170)+1,0)</f>
        <v>0</v>
      </c>
    </row>
    <row r="172" spans="1:18" x14ac:dyDescent="0.35">
      <c r="A172" s="89">
        <v>910604</v>
      </c>
      <c r="B172" s="90" t="s">
        <v>1894</v>
      </c>
      <c r="D172" s="89">
        <v>65311</v>
      </c>
      <c r="E172" s="90" t="s">
        <v>1709</v>
      </c>
      <c r="G172" s="90" t="s">
        <v>197</v>
      </c>
      <c r="H172" s="90" t="s">
        <v>196</v>
      </c>
      <c r="I172" s="90" t="s">
        <v>1709</v>
      </c>
      <c r="J172" s="90" t="s">
        <v>1709</v>
      </c>
      <c r="K172" s="89">
        <v>151.80000000000001</v>
      </c>
      <c r="L172" s="90" t="s">
        <v>1709</v>
      </c>
      <c r="M172" s="90" t="s">
        <v>1895</v>
      </c>
      <c r="N172" s="91">
        <v>43.327609000000002</v>
      </c>
      <c r="O172" s="91">
        <v>-112.05771799999999</v>
      </c>
      <c r="P172" s="80"/>
      <c r="Q172" s="81" t="str">
        <f ca="1">IFERROR(INDEX($B$2:$B$938,MATCH(ROWS(Q$1:$Q171),$R$2:$R$938,0)),"")</f>
        <v/>
      </c>
      <c r="R172" s="79">
        <f ca="1">IF(ISNUMBER(SEARCH($P$2,B172)),MAX(R$1:$R171)+1,0)</f>
        <v>0</v>
      </c>
    </row>
    <row r="173" spans="1:18" x14ac:dyDescent="0.35">
      <c r="A173" s="89">
        <v>910540</v>
      </c>
      <c r="B173" s="90" t="s">
        <v>1607</v>
      </c>
      <c r="D173" s="89">
        <v>64054</v>
      </c>
      <c r="E173" s="90" t="s">
        <v>1709</v>
      </c>
      <c r="F173" s="89">
        <v>64716</v>
      </c>
      <c r="G173" s="90" t="s">
        <v>445</v>
      </c>
      <c r="H173" s="90" t="s">
        <v>196</v>
      </c>
      <c r="I173" s="90" t="s">
        <v>195</v>
      </c>
      <c r="J173" s="90" t="s">
        <v>1709</v>
      </c>
      <c r="K173" s="89">
        <v>225</v>
      </c>
      <c r="L173" s="90" t="s">
        <v>358</v>
      </c>
      <c r="M173" s="90" t="s">
        <v>1608</v>
      </c>
      <c r="N173" s="91">
        <v>34.356549999999999</v>
      </c>
      <c r="O173" s="91">
        <v>-105.43676000000001</v>
      </c>
      <c r="P173" s="80"/>
      <c r="Q173" s="81" t="str">
        <f ca="1">IFERROR(INDEX($B$2:$B$938,MATCH(ROWS(Q$1:$Q172),$R$2:$R$938,0)),"")</f>
        <v/>
      </c>
      <c r="R173" s="79">
        <f ca="1">IF(ISNUMBER(SEARCH($P$2,B173)),MAX(R$1:$R172)+1,0)</f>
        <v>0</v>
      </c>
    </row>
    <row r="174" spans="1:18" x14ac:dyDescent="0.35">
      <c r="A174" s="89">
        <v>910605</v>
      </c>
      <c r="B174" s="90" t="s">
        <v>1896</v>
      </c>
      <c r="E174" s="90" t="s">
        <v>1709</v>
      </c>
      <c r="F174" s="89">
        <v>60227</v>
      </c>
      <c r="G174" s="90" t="s">
        <v>249</v>
      </c>
      <c r="H174" s="90" t="s">
        <v>162</v>
      </c>
      <c r="I174" s="90" t="s">
        <v>1709</v>
      </c>
      <c r="J174" s="90" t="s">
        <v>1709</v>
      </c>
      <c r="K174" s="89">
        <v>1</v>
      </c>
      <c r="L174" s="90" t="s">
        <v>1897</v>
      </c>
      <c r="M174" s="90" t="s">
        <v>1709</v>
      </c>
      <c r="P174" s="80"/>
      <c r="Q174" s="81" t="str">
        <f ca="1">IFERROR(INDEX($B$2:$B$938,MATCH(ROWS(Q$1:$Q173),$R$2:$R$938,0)),"")</f>
        <v/>
      </c>
      <c r="R174" s="79">
        <f ca="1">IF(ISNUMBER(SEARCH($P$2,B174)),MAX(R$1:$R173)+1,0)</f>
        <v>0</v>
      </c>
    </row>
    <row r="175" spans="1:18" x14ac:dyDescent="0.35">
      <c r="A175" s="89">
        <v>501025</v>
      </c>
      <c r="B175" s="90" t="s">
        <v>1215</v>
      </c>
      <c r="E175" s="90" t="s">
        <v>1709</v>
      </c>
      <c r="G175" s="90" t="s">
        <v>163</v>
      </c>
      <c r="H175" s="90" t="s">
        <v>162</v>
      </c>
      <c r="I175" s="90" t="s">
        <v>1709</v>
      </c>
      <c r="J175" s="90" t="s">
        <v>161</v>
      </c>
      <c r="K175" s="89">
        <v>33</v>
      </c>
      <c r="L175" s="90" t="s">
        <v>217</v>
      </c>
      <c r="M175" s="90" t="s">
        <v>1709</v>
      </c>
      <c r="P175" s="80"/>
      <c r="Q175" s="81" t="str">
        <f ca="1">IFERROR(INDEX($B$2:$B$938,MATCH(ROWS(Q$1:$Q174),$R$2:$R$938,0)),"")</f>
        <v/>
      </c>
      <c r="R175" s="79">
        <f ca="1">IF(ISNUMBER(SEARCH($P$2,B175)),MAX(R$1:$R174)+1,0)</f>
        <v>0</v>
      </c>
    </row>
    <row r="176" spans="1:18" x14ac:dyDescent="0.35">
      <c r="A176" s="89">
        <v>501066</v>
      </c>
      <c r="B176" s="90" t="s">
        <v>1214</v>
      </c>
      <c r="E176" s="90" t="s">
        <v>1709</v>
      </c>
      <c r="G176" s="90" t="s">
        <v>163</v>
      </c>
      <c r="H176" s="90" t="s">
        <v>162</v>
      </c>
      <c r="I176" s="90" t="s">
        <v>1709</v>
      </c>
      <c r="J176" s="90" t="s">
        <v>161</v>
      </c>
      <c r="K176" s="89">
        <v>0.16</v>
      </c>
      <c r="L176" s="90" t="s">
        <v>1709</v>
      </c>
      <c r="M176" s="90" t="s">
        <v>1709</v>
      </c>
      <c r="P176" s="80"/>
      <c r="Q176" s="81" t="str">
        <f ca="1">IFERROR(INDEX($B$2:$B$938,MATCH(ROWS(Q$1:$Q175),$R$2:$R$938,0)),"")</f>
        <v/>
      </c>
      <c r="R176" s="79">
        <f ca="1">IF(ISNUMBER(SEARCH($P$2,B176)),MAX(R$1:$R175)+1,0)</f>
        <v>0</v>
      </c>
    </row>
    <row r="177" spans="1:18" x14ac:dyDescent="0.35">
      <c r="A177" s="89">
        <v>910312</v>
      </c>
      <c r="B177" s="90" t="s">
        <v>1213</v>
      </c>
      <c r="D177" s="89">
        <v>454</v>
      </c>
      <c r="E177" s="90" t="s">
        <v>1709</v>
      </c>
      <c r="G177" s="90" t="s">
        <v>249</v>
      </c>
      <c r="H177" s="90" t="s">
        <v>162</v>
      </c>
      <c r="I177" s="90" t="s">
        <v>1709</v>
      </c>
      <c r="J177" s="90" t="s">
        <v>1709</v>
      </c>
      <c r="K177" s="89">
        <v>315</v>
      </c>
      <c r="L177" s="90" t="s">
        <v>1709</v>
      </c>
      <c r="M177" s="90" t="s">
        <v>1212</v>
      </c>
      <c r="N177" s="91">
        <v>39.330832999999998</v>
      </c>
      <c r="O177" s="91">
        <v>-121.191666</v>
      </c>
      <c r="P177" s="80"/>
      <c r="Q177" s="81" t="str">
        <f ca="1">IFERROR(INDEX($B$2:$B$938,MATCH(ROWS(Q$1:$Q176),$R$2:$R$938,0)),"")</f>
        <v/>
      </c>
      <c r="R177" s="79">
        <f ca="1">IF(ISNUMBER(SEARCH($P$2,B177)),MAX(R$1:$R176)+1,0)</f>
        <v>0</v>
      </c>
    </row>
    <row r="178" spans="1:18" x14ac:dyDescent="0.35">
      <c r="A178" s="89">
        <v>710102</v>
      </c>
      <c r="B178" s="90" t="s">
        <v>1211</v>
      </c>
      <c r="D178" s="89">
        <v>60976</v>
      </c>
      <c r="E178" s="90" t="s">
        <v>1709</v>
      </c>
      <c r="G178" s="90" t="s">
        <v>190</v>
      </c>
      <c r="H178" s="90" t="s">
        <v>189</v>
      </c>
      <c r="I178" s="90" t="s">
        <v>1709</v>
      </c>
      <c r="J178" s="90" t="s">
        <v>1709</v>
      </c>
      <c r="K178" s="89">
        <v>10</v>
      </c>
      <c r="L178" s="90" t="s">
        <v>1709</v>
      </c>
      <c r="M178" s="90" t="s">
        <v>1210</v>
      </c>
      <c r="N178" s="91">
        <v>44.061</v>
      </c>
      <c r="O178" s="91">
        <v>-121.22799999999999</v>
      </c>
      <c r="P178" s="80"/>
      <c r="Q178" s="81" t="str">
        <f ca="1">IFERROR(INDEX($B$2:$B$938,MATCH(ROWS(Q$1:$Q177),$R$2:$R$938,0)),"")</f>
        <v/>
      </c>
      <c r="R178" s="79">
        <f ca="1">IF(ISNUMBER(SEARCH($P$2,B178)),MAX(R$1:$R177)+1,0)</f>
        <v>0</v>
      </c>
    </row>
    <row r="179" spans="1:18" x14ac:dyDescent="0.35">
      <c r="A179" s="89">
        <v>910313</v>
      </c>
      <c r="B179" s="90" t="s">
        <v>1209</v>
      </c>
      <c r="D179" s="89">
        <v>54555</v>
      </c>
      <c r="E179" s="90" t="s">
        <v>1709</v>
      </c>
      <c r="G179" s="90" t="s">
        <v>249</v>
      </c>
      <c r="H179" s="90" t="s">
        <v>162</v>
      </c>
      <c r="I179" s="90" t="s">
        <v>1709</v>
      </c>
      <c r="J179" s="90" t="s">
        <v>1709</v>
      </c>
      <c r="K179" s="89">
        <v>253</v>
      </c>
      <c r="L179" s="90" t="s">
        <v>1709</v>
      </c>
      <c r="M179" s="90" t="s">
        <v>1208</v>
      </c>
      <c r="N179" s="91">
        <v>38.144635999999998</v>
      </c>
      <c r="O179" s="91">
        <v>-120.38049700000001</v>
      </c>
      <c r="P179" s="80"/>
      <c r="Q179" s="81" t="str">
        <f ca="1">IFERROR(INDEX($B$2:$B$938,MATCH(ROWS(Q$1:$Q178),$R$2:$R$938,0)),"")</f>
        <v/>
      </c>
      <c r="R179" s="79">
        <f ca="1">IF(ISNUMBER(SEARCH($P$2,B179)),MAX(R$1:$R178)+1,0)</f>
        <v>0</v>
      </c>
    </row>
    <row r="180" spans="1:18" x14ac:dyDescent="0.35">
      <c r="A180" s="89">
        <v>810020</v>
      </c>
      <c r="B180" s="90" t="s">
        <v>1207</v>
      </c>
      <c r="D180" s="89">
        <v>57174</v>
      </c>
      <c r="E180" s="90" t="s">
        <v>1709</v>
      </c>
      <c r="F180" s="89">
        <v>61229</v>
      </c>
      <c r="G180" s="90" t="s">
        <v>279</v>
      </c>
      <c r="H180" s="90" t="s">
        <v>196</v>
      </c>
      <c r="I180" s="90" t="s">
        <v>195</v>
      </c>
      <c r="J180" s="90" t="s">
        <v>1709</v>
      </c>
      <c r="K180" s="89">
        <v>91</v>
      </c>
      <c r="L180" s="90" t="s">
        <v>1709</v>
      </c>
      <c r="M180" s="90" t="s">
        <v>1206</v>
      </c>
      <c r="N180" s="91">
        <v>40.756943999999997</v>
      </c>
      <c r="O180" s="91">
        <v>-102.743055</v>
      </c>
      <c r="P180" s="80"/>
      <c r="Q180" s="81" t="str">
        <f ca="1">IFERROR(INDEX($B$2:$B$938,MATCH(ROWS(Q$1:$Q179),$R$2:$R$938,0)),"")</f>
        <v/>
      </c>
      <c r="R180" s="79">
        <f ca="1">IF(ISNUMBER(SEARCH($P$2,B180)),MAX(R$1:$R179)+1,0)</f>
        <v>0</v>
      </c>
    </row>
    <row r="181" spans="1:18" x14ac:dyDescent="0.35">
      <c r="A181" s="89">
        <v>900325</v>
      </c>
      <c r="B181" s="90" t="s">
        <v>1205</v>
      </c>
      <c r="C181" s="89">
        <v>1001020</v>
      </c>
      <c r="D181" s="89">
        <v>6076</v>
      </c>
      <c r="E181" s="90" t="s">
        <v>1709</v>
      </c>
      <c r="G181" s="90" t="s">
        <v>172</v>
      </c>
      <c r="H181" s="90" t="s">
        <v>181</v>
      </c>
      <c r="I181" s="90" t="s">
        <v>1709</v>
      </c>
      <c r="J181" s="90" t="s">
        <v>1709</v>
      </c>
      <c r="K181" s="89">
        <v>2272</v>
      </c>
      <c r="L181" s="90" t="s">
        <v>25</v>
      </c>
      <c r="M181" s="90" t="s">
        <v>1204</v>
      </c>
      <c r="N181" s="91">
        <v>45.883099999999999</v>
      </c>
      <c r="O181" s="91">
        <v>-106.614</v>
      </c>
      <c r="P181" s="80"/>
      <c r="Q181" s="81" t="str">
        <f ca="1">IFERROR(INDEX($B$2:$B$938,MATCH(ROWS(Q$1:$Q180),$R$2:$R$938,0)),"")</f>
        <v/>
      </c>
      <c r="R181" s="79">
        <f ca="1">IF(ISNUMBER(SEARCH($P$2,B181)),MAX(R$1:$R180)+1,0)</f>
        <v>0</v>
      </c>
    </row>
    <row r="182" spans="1:18" x14ac:dyDescent="0.35">
      <c r="A182" s="89">
        <v>600001</v>
      </c>
      <c r="B182" s="90" t="s">
        <v>1203</v>
      </c>
      <c r="D182" s="89">
        <v>371</v>
      </c>
      <c r="E182" s="90" t="s">
        <v>1709</v>
      </c>
      <c r="G182" s="90" t="s">
        <v>178</v>
      </c>
      <c r="H182" s="90" t="s">
        <v>567</v>
      </c>
      <c r="I182" s="90" t="s">
        <v>1709</v>
      </c>
      <c r="J182" s="90" t="s">
        <v>1709</v>
      </c>
      <c r="K182" s="89">
        <v>1200</v>
      </c>
      <c r="L182" s="90" t="s">
        <v>321</v>
      </c>
      <c r="M182" s="90" t="s">
        <v>1609</v>
      </c>
      <c r="N182" s="91">
        <v>46.4711</v>
      </c>
      <c r="O182" s="91">
        <v>-119.3339</v>
      </c>
      <c r="P182" s="80"/>
      <c r="Q182" s="81" t="str">
        <f ca="1">IFERROR(INDEX($B$2:$B$938,MATCH(ROWS(Q$1:$Q181),$R$2:$R$938,0)),"")</f>
        <v/>
      </c>
      <c r="R182" s="79">
        <f ca="1">IF(ISNUMBER(SEARCH($P$2,B182)),MAX(R$1:$R181)+1,0)</f>
        <v>0</v>
      </c>
    </row>
    <row r="183" spans="1:18" x14ac:dyDescent="0.35">
      <c r="A183" s="89">
        <v>800023</v>
      </c>
      <c r="B183" s="90" t="s">
        <v>1202</v>
      </c>
      <c r="D183" s="89">
        <v>56195</v>
      </c>
      <c r="E183" s="90" t="s">
        <v>1709</v>
      </c>
      <c r="F183" s="89">
        <v>60565</v>
      </c>
      <c r="G183" s="90" t="s">
        <v>190</v>
      </c>
      <c r="H183" s="90" t="s">
        <v>196</v>
      </c>
      <c r="I183" s="90" t="s">
        <v>366</v>
      </c>
      <c r="J183" s="90" t="s">
        <v>1709</v>
      </c>
      <c r="K183" s="89">
        <v>41</v>
      </c>
      <c r="L183" s="90" t="s">
        <v>1709</v>
      </c>
      <c r="M183" s="90" t="s">
        <v>1201</v>
      </c>
      <c r="N183" s="91">
        <v>45.942999999999998</v>
      </c>
      <c r="O183" s="91">
        <v>-118.59099999999999</v>
      </c>
      <c r="P183" s="80"/>
      <c r="Q183" s="81" t="str">
        <f ca="1">IFERROR(INDEX($B$2:$B$938,MATCH(ROWS(Q$1:$Q182),$R$2:$R$938,0)),"")</f>
        <v/>
      </c>
      <c r="R183" s="79">
        <f ca="1">IF(ISNUMBER(SEARCH($P$2,B183)),MAX(R$1:$R182)+1,0)</f>
        <v>0</v>
      </c>
    </row>
    <row r="184" spans="1:18" x14ac:dyDescent="0.35">
      <c r="A184" s="89">
        <v>810108</v>
      </c>
      <c r="B184" s="90" t="s">
        <v>1200</v>
      </c>
      <c r="D184" s="89">
        <v>55739</v>
      </c>
      <c r="E184" s="90" t="s">
        <v>1709</v>
      </c>
      <c r="G184" s="90" t="s">
        <v>190</v>
      </c>
      <c r="H184" s="90" t="s">
        <v>196</v>
      </c>
      <c r="I184" s="90" t="s">
        <v>1709</v>
      </c>
      <c r="J184" s="90" t="s">
        <v>1709</v>
      </c>
      <c r="K184" s="89">
        <v>49.8</v>
      </c>
      <c r="L184" s="90" t="s">
        <v>1709</v>
      </c>
      <c r="M184" s="90" t="s">
        <v>1199</v>
      </c>
      <c r="N184" s="91">
        <v>45.276600000000002</v>
      </c>
      <c r="O184" s="91">
        <v>-120.2794</v>
      </c>
      <c r="P184" s="80"/>
      <c r="Q184" s="81" t="str">
        <f ca="1">IFERROR(INDEX($B$2:$B$938,MATCH(ROWS(Q$1:$Q183),$R$2:$R$938,0)),"")</f>
        <v/>
      </c>
      <c r="R184" s="79">
        <f ca="1">IF(ISNUMBER(SEARCH($P$2,B184)),MAX(R$1:$R183)+1,0)</f>
        <v>0</v>
      </c>
    </row>
    <row r="185" spans="1:18" x14ac:dyDescent="0.35">
      <c r="A185" s="89">
        <v>910017</v>
      </c>
      <c r="B185" s="90" t="s">
        <v>1198</v>
      </c>
      <c r="E185" s="90" t="s">
        <v>1709</v>
      </c>
      <c r="G185" s="90" t="s">
        <v>163</v>
      </c>
      <c r="H185" s="90" t="s">
        <v>220</v>
      </c>
      <c r="I185" s="90" t="s">
        <v>1709</v>
      </c>
      <c r="J185" s="90" t="s">
        <v>161</v>
      </c>
      <c r="K185" s="89">
        <v>36</v>
      </c>
      <c r="L185" s="90" t="s">
        <v>1709</v>
      </c>
      <c r="M185" s="90" t="s">
        <v>1709</v>
      </c>
      <c r="P185" s="80"/>
      <c r="Q185" s="81" t="str">
        <f ca="1">IFERROR(INDEX($B$2:$B$938,MATCH(ROWS(Q$1:$Q184),$R$2:$R$938,0)),"")</f>
        <v/>
      </c>
      <c r="R185" s="79">
        <f ca="1">IF(ISNUMBER(SEARCH($P$2,B185)),MAX(R$1:$R184)+1,0)</f>
        <v>0</v>
      </c>
    </row>
    <row r="186" spans="1:18" x14ac:dyDescent="0.35">
      <c r="A186" s="89">
        <v>501067</v>
      </c>
      <c r="B186" s="90" t="s">
        <v>1774</v>
      </c>
      <c r="E186" s="90" t="s">
        <v>1709</v>
      </c>
      <c r="G186" s="90" t="s">
        <v>197</v>
      </c>
      <c r="H186" s="90" t="s">
        <v>162</v>
      </c>
      <c r="I186" s="90" t="s">
        <v>1709</v>
      </c>
      <c r="J186" s="90" t="s">
        <v>161</v>
      </c>
      <c r="K186" s="89">
        <v>0.5</v>
      </c>
      <c r="L186" s="90" t="s">
        <v>1709</v>
      </c>
      <c r="M186" s="90" t="s">
        <v>1709</v>
      </c>
      <c r="P186" s="80"/>
      <c r="Q186" s="81" t="str">
        <f ca="1">IFERROR(INDEX($B$2:$B$938,MATCH(ROWS(Q$1:$Q185),$R$2:$R$938,0)),"")</f>
        <v/>
      </c>
      <c r="R186" s="79">
        <f ca="1">IF(ISNUMBER(SEARCH($P$2,B186)),MAX(R$1:$R185)+1,0)</f>
        <v>0</v>
      </c>
    </row>
    <row r="187" spans="1:18" x14ac:dyDescent="0.35">
      <c r="A187" s="89">
        <v>910125</v>
      </c>
      <c r="B187" s="90" t="s">
        <v>1197</v>
      </c>
      <c r="C187" s="89">
        <v>1007962</v>
      </c>
      <c r="D187" s="89">
        <v>56948</v>
      </c>
      <c r="E187" s="90" t="s">
        <v>1709</v>
      </c>
      <c r="G187" s="90" t="s">
        <v>167</v>
      </c>
      <c r="H187" s="90" t="s">
        <v>166</v>
      </c>
      <c r="I187" s="90" t="s">
        <v>1709</v>
      </c>
      <c r="J187" s="90" t="s">
        <v>1709</v>
      </c>
      <c r="K187" s="89">
        <v>726</v>
      </c>
      <c r="L187" s="90" t="s">
        <v>1709</v>
      </c>
      <c r="M187" s="90" t="s">
        <v>1196</v>
      </c>
      <c r="N187" s="91">
        <v>32.917399000000003</v>
      </c>
      <c r="O187" s="91">
        <v>-111.503327</v>
      </c>
      <c r="P187" s="80"/>
      <c r="Q187" s="81" t="str">
        <f ca="1">IFERROR(INDEX($B$2:$B$938,MATCH(ROWS(Q$1:$Q186),$R$2:$R$938,0)),"")</f>
        <v/>
      </c>
      <c r="R187" s="79">
        <f ca="1">IF(ISNUMBER(SEARCH($P$2,B187)),MAX(R$1:$R186)+1,0)</f>
        <v>0</v>
      </c>
    </row>
    <row r="188" spans="1:18" x14ac:dyDescent="0.35">
      <c r="A188" s="89">
        <v>500190</v>
      </c>
      <c r="B188" s="90" t="s">
        <v>1195</v>
      </c>
      <c r="D188" s="89">
        <v>294</v>
      </c>
      <c r="E188" s="90" t="s">
        <v>1709</v>
      </c>
      <c r="F188" s="89">
        <v>60537</v>
      </c>
      <c r="G188" s="90" t="s">
        <v>249</v>
      </c>
      <c r="H188" s="90" t="s">
        <v>162</v>
      </c>
      <c r="I188" s="90" t="s">
        <v>366</v>
      </c>
      <c r="J188" s="90" t="s">
        <v>1709</v>
      </c>
      <c r="K188" s="89">
        <v>20</v>
      </c>
      <c r="L188" s="90" t="s">
        <v>25</v>
      </c>
      <c r="M188" s="90" t="s">
        <v>1194</v>
      </c>
      <c r="N188" s="91">
        <v>41.978914000000003</v>
      </c>
      <c r="O188" s="91">
        <v>-122.335317</v>
      </c>
      <c r="P188" s="80"/>
      <c r="Q188" s="81" t="str">
        <f ca="1">IFERROR(INDEX($B$2:$B$938,MATCH(ROWS(Q$1:$Q187),$R$2:$R$938,0)),"")</f>
        <v/>
      </c>
      <c r="R188" s="79">
        <f ca="1">IF(ISNUMBER(SEARCH($P$2,B188)),MAX(R$1:$R187)+1,0)</f>
        <v>0</v>
      </c>
    </row>
    <row r="189" spans="1:18" x14ac:dyDescent="0.35">
      <c r="A189" s="89">
        <v>500191</v>
      </c>
      <c r="B189" s="90" t="s">
        <v>1193</v>
      </c>
      <c r="D189" s="89">
        <v>295</v>
      </c>
      <c r="E189" s="90" t="s">
        <v>1709</v>
      </c>
      <c r="F189" s="89">
        <v>60538</v>
      </c>
      <c r="G189" s="90" t="s">
        <v>249</v>
      </c>
      <c r="H189" s="90" t="s">
        <v>162</v>
      </c>
      <c r="I189" s="90" t="s">
        <v>366</v>
      </c>
      <c r="J189" s="90" t="s">
        <v>1709</v>
      </c>
      <c r="K189" s="89">
        <v>27</v>
      </c>
      <c r="L189" s="90" t="s">
        <v>25</v>
      </c>
      <c r="M189" s="90" t="s">
        <v>1192</v>
      </c>
      <c r="N189" s="91">
        <v>41.975715999999998</v>
      </c>
      <c r="O189" s="91">
        <v>-122.358127</v>
      </c>
      <c r="P189" s="80"/>
      <c r="Q189" s="81" t="str">
        <f ca="1">IFERROR(INDEX($B$2:$B$938,MATCH(ROWS(Q$1:$Q188),$R$2:$R$938,0)),"")</f>
        <v/>
      </c>
      <c r="R189" s="79">
        <f ca="1">IF(ISNUMBER(SEARCH($P$2,B189)),MAX(R$1:$R188)+1,0)</f>
        <v>0</v>
      </c>
    </row>
    <row r="190" spans="1:18" x14ac:dyDescent="0.35">
      <c r="A190" s="89">
        <v>910613</v>
      </c>
      <c r="B190" s="90" t="s">
        <v>1898</v>
      </c>
      <c r="C190" s="89">
        <v>589943</v>
      </c>
      <c r="D190" s="89">
        <v>58413</v>
      </c>
      <c r="E190" s="90" t="s">
        <v>1709</v>
      </c>
      <c r="G190" s="90" t="s">
        <v>167</v>
      </c>
      <c r="H190" s="90" t="s">
        <v>166</v>
      </c>
      <c r="I190" s="90" t="s">
        <v>1709</v>
      </c>
      <c r="J190" s="90" t="s">
        <v>1709</v>
      </c>
      <c r="K190" s="89">
        <v>99</v>
      </c>
      <c r="L190" s="90" t="s">
        <v>1565</v>
      </c>
      <c r="M190" s="90" t="s">
        <v>1899</v>
      </c>
      <c r="N190" s="91">
        <v>33.155119999999997</v>
      </c>
      <c r="O190" s="91">
        <v>-111.483636</v>
      </c>
      <c r="P190" s="80"/>
      <c r="Q190" s="81" t="str">
        <f ca="1">IFERROR(INDEX($B$2:$B$938,MATCH(ROWS(Q$1:$Q189),$R$2:$R$938,0)),"")</f>
        <v/>
      </c>
      <c r="R190" s="79">
        <f ca="1">IF(ISNUMBER(SEARCH($P$2,B190)),MAX(R$1:$R189)+1,0)</f>
        <v>0</v>
      </c>
    </row>
    <row r="191" spans="1:18" x14ac:dyDescent="0.35">
      <c r="A191" s="89">
        <v>500221</v>
      </c>
      <c r="B191" s="90" t="s">
        <v>1191</v>
      </c>
      <c r="D191" s="89">
        <v>10323</v>
      </c>
      <c r="E191" s="90" t="s">
        <v>1709</v>
      </c>
      <c r="F191" s="89">
        <v>61366</v>
      </c>
      <c r="G191" s="90" t="s">
        <v>190</v>
      </c>
      <c r="H191" s="90" t="s">
        <v>162</v>
      </c>
      <c r="I191" s="90" t="s">
        <v>195</v>
      </c>
      <c r="J191" s="90" t="s">
        <v>1709</v>
      </c>
      <c r="K191" s="89">
        <v>4.8</v>
      </c>
      <c r="L191" s="90" t="s">
        <v>1709</v>
      </c>
      <c r="M191" s="90" t="s">
        <v>1190</v>
      </c>
      <c r="N191" s="91">
        <v>45.665230000000001</v>
      </c>
      <c r="O191" s="91">
        <v>-121.52376099999999</v>
      </c>
      <c r="P191" s="80"/>
      <c r="Q191" s="81" t="str">
        <f ca="1">IFERROR(INDEX($B$2:$B$938,MATCH(ROWS(Q$1:$Q190),$R$2:$R$938,0)),"")</f>
        <v/>
      </c>
      <c r="R191" s="79">
        <f ca="1">IF(ISNUMBER(SEARCH($P$2,B191)),MAX(R$1:$R190)+1,0)</f>
        <v>0</v>
      </c>
    </row>
    <row r="192" spans="1:18" x14ac:dyDescent="0.35">
      <c r="A192" s="89">
        <v>700061</v>
      </c>
      <c r="B192" s="90" t="s">
        <v>1189</v>
      </c>
      <c r="D192" s="89">
        <v>56944</v>
      </c>
      <c r="E192" s="90" t="s">
        <v>1709</v>
      </c>
      <c r="F192" s="89">
        <v>60713</v>
      </c>
      <c r="G192" s="90" t="s">
        <v>245</v>
      </c>
      <c r="H192" s="90" t="s">
        <v>189</v>
      </c>
      <c r="I192" s="90" t="s">
        <v>195</v>
      </c>
      <c r="J192" s="90" t="s">
        <v>1709</v>
      </c>
      <c r="K192" s="89">
        <v>10</v>
      </c>
      <c r="L192" s="90" t="s">
        <v>1775</v>
      </c>
      <c r="M192" s="90" t="s">
        <v>1188</v>
      </c>
      <c r="N192" s="91">
        <v>35.7881</v>
      </c>
      <c r="O192" s="91">
        <v>-114.9933</v>
      </c>
      <c r="P192" s="80"/>
      <c r="Q192" s="81" t="str">
        <f ca="1">IFERROR(INDEX($B$2:$B$938,MATCH(ROWS(Q$1:$Q191),$R$2:$R$938,0)),"")</f>
        <v/>
      </c>
      <c r="R192" s="79">
        <f ca="1">IF(ISNUMBER(SEARCH($P$2,B192)),MAX(R$1:$R191)+1,0)</f>
        <v>2</v>
      </c>
    </row>
    <row r="193" spans="1:18" x14ac:dyDescent="0.35">
      <c r="A193" s="89">
        <v>700063</v>
      </c>
      <c r="B193" s="90" t="s">
        <v>1187</v>
      </c>
      <c r="D193" s="89">
        <v>57205</v>
      </c>
      <c r="E193" s="90" t="s">
        <v>1709</v>
      </c>
      <c r="F193" s="89">
        <v>60786</v>
      </c>
      <c r="G193" s="90" t="s">
        <v>245</v>
      </c>
      <c r="H193" s="90" t="s">
        <v>189</v>
      </c>
      <c r="I193" s="90" t="s">
        <v>195</v>
      </c>
      <c r="J193" s="90" t="s">
        <v>1709</v>
      </c>
      <c r="K193" s="89">
        <v>48</v>
      </c>
      <c r="L193" s="90" t="s">
        <v>1709</v>
      </c>
      <c r="M193" s="90" t="s">
        <v>1186</v>
      </c>
      <c r="N193" s="91">
        <v>35.781399999999998</v>
      </c>
      <c r="O193" s="91">
        <v>-114.9933</v>
      </c>
      <c r="P193" s="80"/>
      <c r="Q193" s="81" t="str">
        <f ca="1">IFERROR(INDEX($B$2:$B$938,MATCH(ROWS(Q$1:$Q192),$R$2:$R$938,0)),"")</f>
        <v/>
      </c>
      <c r="R193" s="79">
        <f ca="1">IF(ISNUMBER(SEARCH($P$2,B193)),MAX(R$1:$R192)+1,0)</f>
        <v>0</v>
      </c>
    </row>
    <row r="194" spans="1:18" x14ac:dyDescent="0.35">
      <c r="A194" s="89">
        <v>700004</v>
      </c>
      <c r="B194" s="90" t="s">
        <v>1185</v>
      </c>
      <c r="D194" s="89">
        <v>58017</v>
      </c>
      <c r="E194" s="90" t="s">
        <v>1709</v>
      </c>
      <c r="F194" s="89">
        <v>60990</v>
      </c>
      <c r="G194" s="90" t="s">
        <v>245</v>
      </c>
      <c r="H194" s="90" t="s">
        <v>189</v>
      </c>
      <c r="I194" s="90" t="s">
        <v>195</v>
      </c>
      <c r="J194" s="90" t="s">
        <v>1709</v>
      </c>
      <c r="K194" s="89">
        <v>94</v>
      </c>
      <c r="L194" s="90" t="s">
        <v>1775</v>
      </c>
      <c r="M194" s="90" t="s">
        <v>1184</v>
      </c>
      <c r="N194" s="91">
        <v>35.786389</v>
      </c>
      <c r="O194" s="91">
        <v>-114.962778</v>
      </c>
      <c r="P194" s="80"/>
      <c r="Q194" s="81" t="str">
        <f ca="1">IFERROR(INDEX($B$2:$B$938,MATCH(ROWS(Q$1:$Q193),$R$2:$R$938,0)),"")</f>
        <v/>
      </c>
      <c r="R194" s="79">
        <f ca="1">IF(ISNUMBER(SEARCH($P$2,B194)),MAX(R$1:$R193)+1,0)</f>
        <v>0</v>
      </c>
    </row>
    <row r="195" spans="1:18" x14ac:dyDescent="0.35">
      <c r="A195" s="89">
        <v>700101</v>
      </c>
      <c r="B195" s="90" t="s">
        <v>1183</v>
      </c>
      <c r="D195" s="89">
        <v>58915</v>
      </c>
      <c r="E195" s="90" t="s">
        <v>1709</v>
      </c>
      <c r="F195" s="89">
        <v>61397</v>
      </c>
      <c r="G195" s="90" t="s">
        <v>245</v>
      </c>
      <c r="H195" s="90" t="s">
        <v>189</v>
      </c>
      <c r="I195" s="90" t="s">
        <v>195</v>
      </c>
      <c r="J195" s="90" t="s">
        <v>1709</v>
      </c>
      <c r="K195" s="89">
        <v>255</v>
      </c>
      <c r="L195" s="90" t="s">
        <v>1900</v>
      </c>
      <c r="M195" s="90" t="s">
        <v>1182</v>
      </c>
      <c r="N195" s="91">
        <v>35.889418999999997</v>
      </c>
      <c r="O195" s="91">
        <v>-114.95791199999999</v>
      </c>
      <c r="P195" s="80"/>
      <c r="Q195" s="81" t="str">
        <f ca="1">IFERROR(INDEX($B$2:$B$938,MATCH(ROWS(Q$1:$Q194),$R$2:$R$938,0)),"")</f>
        <v/>
      </c>
      <c r="R195" s="79">
        <f ca="1">IF(ISNUMBER(SEARCH($P$2,B195)),MAX(R$1:$R194)+1,0)</f>
        <v>0</v>
      </c>
    </row>
    <row r="196" spans="1:18" x14ac:dyDescent="0.35">
      <c r="A196" s="89">
        <v>700130</v>
      </c>
      <c r="B196" s="90" t="s">
        <v>1181</v>
      </c>
      <c r="D196" s="89">
        <v>59814</v>
      </c>
      <c r="E196" s="90" t="s">
        <v>1709</v>
      </c>
      <c r="F196" s="89">
        <v>62662</v>
      </c>
      <c r="G196" s="90" t="s">
        <v>245</v>
      </c>
      <c r="H196" s="90" t="s">
        <v>189</v>
      </c>
      <c r="I196" s="90" t="s">
        <v>195</v>
      </c>
      <c r="J196" s="90" t="s">
        <v>161</v>
      </c>
      <c r="K196" s="89">
        <v>92</v>
      </c>
      <c r="L196" s="90" t="s">
        <v>1709</v>
      </c>
      <c r="M196" s="90" t="s">
        <v>1180</v>
      </c>
      <c r="N196" s="91">
        <v>35.782220000000002</v>
      </c>
      <c r="O196" s="91">
        <v>-114.975375</v>
      </c>
      <c r="P196" s="80"/>
      <c r="Q196" s="81" t="str">
        <f ca="1">IFERROR(INDEX($B$2:$B$938,MATCH(ROWS(Q$1:$Q195),$R$2:$R$938,0)),"")</f>
        <v/>
      </c>
      <c r="R196" s="79">
        <f ca="1">IF(ISNUMBER(SEARCH($P$2,B196)),MAX(R$1:$R195)+1,0)</f>
        <v>0</v>
      </c>
    </row>
    <row r="197" spans="1:18" x14ac:dyDescent="0.35">
      <c r="A197" s="89">
        <v>910609</v>
      </c>
      <c r="B197" s="90" t="s">
        <v>1901</v>
      </c>
      <c r="D197" s="89">
        <v>54299</v>
      </c>
      <c r="E197" s="90" t="s">
        <v>1709</v>
      </c>
      <c r="F197" s="89">
        <v>63222</v>
      </c>
      <c r="G197" s="90" t="s">
        <v>249</v>
      </c>
      <c r="H197" s="90" t="s">
        <v>196</v>
      </c>
      <c r="I197" s="90" t="s">
        <v>195</v>
      </c>
      <c r="J197" s="90" t="s">
        <v>1709</v>
      </c>
      <c r="K197" s="89">
        <v>4.5</v>
      </c>
      <c r="L197" s="90" t="s">
        <v>1902</v>
      </c>
      <c r="M197" s="90" t="s">
        <v>1903</v>
      </c>
      <c r="N197" s="91">
        <v>35.075000000000003</v>
      </c>
      <c r="O197" s="91">
        <v>-118.3417</v>
      </c>
      <c r="P197" s="80"/>
      <c r="Q197" s="81" t="str">
        <f ca="1">IFERROR(INDEX($B$2:$B$938,MATCH(ROWS(Q$1:$Q196),$R$2:$R$938,0)),"")</f>
        <v/>
      </c>
      <c r="R197" s="79">
        <f ca="1">IF(ISNUMBER(SEARCH($P$2,B197)),MAX(R$1:$R196)+1,0)</f>
        <v>0</v>
      </c>
    </row>
    <row r="198" spans="1:18" x14ac:dyDescent="0.35">
      <c r="A198" s="89">
        <v>910612</v>
      </c>
      <c r="B198" s="90" t="s">
        <v>1904</v>
      </c>
      <c r="D198" s="89">
        <v>54750</v>
      </c>
      <c r="E198" s="90" t="s">
        <v>1709</v>
      </c>
      <c r="F198" s="89">
        <v>63223</v>
      </c>
      <c r="G198" s="90" t="s">
        <v>249</v>
      </c>
      <c r="H198" s="90" t="s">
        <v>196</v>
      </c>
      <c r="I198" s="90" t="s">
        <v>195</v>
      </c>
      <c r="J198" s="90" t="s">
        <v>1709</v>
      </c>
      <c r="K198" s="89">
        <v>6.5250000000000004</v>
      </c>
      <c r="L198" s="90" t="s">
        <v>1905</v>
      </c>
      <c r="M198" s="90" t="s">
        <v>1906</v>
      </c>
      <c r="N198" s="91">
        <v>35.066299999999998</v>
      </c>
      <c r="O198" s="91">
        <v>-118.339444</v>
      </c>
      <c r="P198" s="80"/>
      <c r="Q198" s="81" t="str">
        <f ca="1">IFERROR(INDEX($B$2:$B$938,MATCH(ROWS(Q$1:$Q197),$R$2:$R$938,0)),"")</f>
        <v/>
      </c>
      <c r="R198" s="79">
        <f ca="1">IF(ISNUMBER(SEARCH($P$2,B198)),MAX(R$1:$R197)+1,0)</f>
        <v>0</v>
      </c>
    </row>
    <row r="199" spans="1:18" x14ac:dyDescent="0.35">
      <c r="A199" s="89">
        <v>910126</v>
      </c>
      <c r="B199" s="90" t="s">
        <v>1179</v>
      </c>
      <c r="C199" s="89">
        <v>1007103</v>
      </c>
      <c r="D199" s="89">
        <v>6177</v>
      </c>
      <c r="E199" s="90" t="s">
        <v>1709</v>
      </c>
      <c r="G199" s="90" t="s">
        <v>167</v>
      </c>
      <c r="H199" s="90" t="s">
        <v>181</v>
      </c>
      <c r="I199" s="90" t="s">
        <v>1709</v>
      </c>
      <c r="J199" s="90" t="s">
        <v>1709</v>
      </c>
      <c r="K199" s="89">
        <v>821.8</v>
      </c>
      <c r="L199" s="90" t="s">
        <v>1709</v>
      </c>
      <c r="M199" s="90" t="s">
        <v>1178</v>
      </c>
      <c r="N199" s="91">
        <v>34.578899999999997</v>
      </c>
      <c r="O199" s="91">
        <v>-109.27079999999999</v>
      </c>
      <c r="P199" s="80"/>
      <c r="Q199" s="81" t="str">
        <f ca="1">IFERROR(INDEX($B$2:$B$938,MATCH(ROWS(Q$1:$Q198),$R$2:$R$938,0)),"")</f>
        <v/>
      </c>
      <c r="R199" s="79">
        <f ca="1">IF(ISNUMBER(SEARCH($P$2,B199)),MAX(R$1:$R198)+1,0)</f>
        <v>0</v>
      </c>
    </row>
    <row r="200" spans="1:18" x14ac:dyDescent="0.35">
      <c r="A200" s="89">
        <v>910620</v>
      </c>
      <c r="B200" s="90" t="s">
        <v>1907</v>
      </c>
      <c r="D200" s="89">
        <v>10875</v>
      </c>
      <c r="E200" s="90" t="s">
        <v>1709</v>
      </c>
      <c r="F200" s="89">
        <v>60322</v>
      </c>
      <c r="G200" s="90" t="s">
        <v>249</v>
      </c>
      <c r="H200" s="90" t="s">
        <v>572</v>
      </c>
      <c r="I200" s="90" t="s">
        <v>1709</v>
      </c>
      <c r="J200" s="90" t="s">
        <v>1709</v>
      </c>
      <c r="K200" s="89">
        <v>96.6</v>
      </c>
      <c r="L200" s="90" t="s">
        <v>1908</v>
      </c>
      <c r="M200" s="90" t="s">
        <v>1909</v>
      </c>
      <c r="N200" s="91">
        <v>36.001899999999999</v>
      </c>
      <c r="O200" s="91">
        <v>-117.7886</v>
      </c>
      <c r="P200" s="80"/>
      <c r="Q200" s="81" t="str">
        <f ca="1">IFERROR(INDEX($B$2:$B$938,MATCH(ROWS(Q$1:$Q199),$R$2:$R$938,0)),"")</f>
        <v/>
      </c>
      <c r="R200" s="79">
        <f ca="1">IF(ISNUMBER(SEARCH($P$2,B200)),MAX(R$1:$R199)+1,0)</f>
        <v>0</v>
      </c>
    </row>
    <row r="201" spans="1:18" x14ac:dyDescent="0.35">
      <c r="A201" s="89">
        <v>910634</v>
      </c>
      <c r="B201" s="90" t="s">
        <v>1910</v>
      </c>
      <c r="D201" s="89">
        <v>10873</v>
      </c>
      <c r="E201" s="90" t="s">
        <v>1709</v>
      </c>
      <c r="F201" s="89">
        <v>60309</v>
      </c>
      <c r="G201" s="90" t="s">
        <v>249</v>
      </c>
      <c r="H201" s="90" t="s">
        <v>572</v>
      </c>
      <c r="I201" s="90" t="s">
        <v>1709</v>
      </c>
      <c r="J201" s="90" t="s">
        <v>1709</v>
      </c>
      <c r="K201" s="89">
        <v>85</v>
      </c>
      <c r="L201" s="90" t="s">
        <v>1908</v>
      </c>
      <c r="M201" s="90" t="s">
        <v>1909</v>
      </c>
      <c r="N201" s="91">
        <v>36.037199999999999</v>
      </c>
      <c r="O201" s="91">
        <v>-117.79810000000001</v>
      </c>
      <c r="P201" s="80"/>
      <c r="Q201" s="81" t="str">
        <f ca="1">IFERROR(INDEX($B$2:$B$938,MATCH(ROWS(Q$1:$Q200),$R$2:$R$938,0)),"")</f>
        <v/>
      </c>
      <c r="R201" s="79">
        <f ca="1">IF(ISNUMBER(SEARCH($P$2,B201)),MAX(R$1:$R200)+1,0)</f>
        <v>0</v>
      </c>
    </row>
    <row r="202" spans="1:18" x14ac:dyDescent="0.35">
      <c r="A202" s="89">
        <v>910642</v>
      </c>
      <c r="B202" s="90" t="s">
        <v>1911</v>
      </c>
      <c r="D202" s="89">
        <v>10874</v>
      </c>
      <c r="E202" s="90" t="s">
        <v>1709</v>
      </c>
      <c r="F202" s="89">
        <v>60321</v>
      </c>
      <c r="G202" s="90" t="s">
        <v>249</v>
      </c>
      <c r="H202" s="90" t="s">
        <v>572</v>
      </c>
      <c r="I202" s="90" t="s">
        <v>1709</v>
      </c>
      <c r="J202" s="90" t="s">
        <v>1709</v>
      </c>
      <c r="K202" s="89">
        <v>90</v>
      </c>
      <c r="L202" s="90" t="s">
        <v>1908</v>
      </c>
      <c r="M202" s="90" t="s">
        <v>1909</v>
      </c>
      <c r="N202" s="91">
        <v>36.019199999999998</v>
      </c>
      <c r="O202" s="91">
        <v>-117.79170000000001</v>
      </c>
      <c r="P202" s="80"/>
      <c r="Q202" s="81" t="str">
        <f ca="1">IFERROR(INDEX($B$2:$B$938,MATCH(ROWS(Q$1:$Q201),$R$2:$R$938,0)),"")</f>
        <v/>
      </c>
      <c r="R202" s="79">
        <f ca="1">IF(ISNUMBER(SEARCH($P$2,B202)),MAX(R$1:$R201)+1,0)</f>
        <v>0</v>
      </c>
    </row>
    <row r="203" spans="1:18" x14ac:dyDescent="0.35">
      <c r="A203" s="89">
        <v>910478</v>
      </c>
      <c r="B203" s="90" t="s">
        <v>1510</v>
      </c>
      <c r="D203" s="89">
        <v>57561</v>
      </c>
      <c r="E203" s="90" t="s">
        <v>1709</v>
      </c>
      <c r="G203" s="90" t="s">
        <v>167</v>
      </c>
      <c r="H203" s="90" t="s">
        <v>189</v>
      </c>
      <c r="I203" s="90" t="s">
        <v>1709</v>
      </c>
      <c r="J203" s="90" t="s">
        <v>1709</v>
      </c>
      <c r="K203" s="89">
        <v>17</v>
      </c>
      <c r="L203" s="90" t="s">
        <v>228</v>
      </c>
      <c r="M203" s="90" t="s">
        <v>1511</v>
      </c>
      <c r="N203" s="91">
        <v>33.034722000000002</v>
      </c>
      <c r="O203" s="91">
        <v>-112.66166699999999</v>
      </c>
      <c r="P203" s="80"/>
      <c r="Q203" s="81" t="str">
        <f ca="1">IFERROR(INDEX($B$2:$B$938,MATCH(ROWS(Q$1:$Q202),$R$2:$R$938,0)),"")</f>
        <v/>
      </c>
      <c r="R203" s="79">
        <f ca="1">IF(ISNUMBER(SEARCH($P$2,B203)),MAX(R$1:$R202)+1,0)</f>
        <v>0</v>
      </c>
    </row>
    <row r="204" spans="1:18" x14ac:dyDescent="0.35">
      <c r="A204" s="89">
        <v>500305</v>
      </c>
      <c r="B204" s="90" t="s">
        <v>1177</v>
      </c>
      <c r="D204" s="89">
        <v>3076</v>
      </c>
      <c r="E204" s="90" t="s">
        <v>1709</v>
      </c>
      <c r="G204" s="90" t="s">
        <v>190</v>
      </c>
      <c r="H204" s="90" t="s">
        <v>162</v>
      </c>
      <c r="I204" s="90" t="s">
        <v>1709</v>
      </c>
      <c r="J204" s="90" t="s">
        <v>1709</v>
      </c>
      <c r="K204" s="89">
        <v>26</v>
      </c>
      <c r="L204" s="90" t="s">
        <v>321</v>
      </c>
      <c r="M204" s="90" t="s">
        <v>1176</v>
      </c>
      <c r="N204" s="91">
        <v>44.130699999999997</v>
      </c>
      <c r="O204" s="91">
        <v>-122.2439</v>
      </c>
      <c r="P204" s="80"/>
      <c r="Q204" s="81" t="str">
        <f ca="1">IFERROR(INDEX($B$2:$B$938,MATCH(ROWS(Q$1:$Q203),$R$2:$R$938,0)),"")</f>
        <v/>
      </c>
      <c r="R204" s="79">
        <f ca="1">IF(ISNUMBER(SEARCH($P$2,B204)),MAX(R$1:$R203)+1,0)</f>
        <v>0</v>
      </c>
    </row>
    <row r="205" spans="1:18" x14ac:dyDescent="0.35">
      <c r="A205" s="89">
        <v>910479</v>
      </c>
      <c r="B205" s="90" t="s">
        <v>1512</v>
      </c>
      <c r="D205" s="89">
        <v>62469</v>
      </c>
      <c r="E205" s="90" t="s">
        <v>1709</v>
      </c>
      <c r="G205" s="90" t="s">
        <v>225</v>
      </c>
      <c r="H205" s="90" t="s">
        <v>189</v>
      </c>
      <c r="I205" s="90" t="s">
        <v>1709</v>
      </c>
      <c r="J205" s="90" t="s">
        <v>1709</v>
      </c>
      <c r="K205" s="89">
        <v>58</v>
      </c>
      <c r="L205" s="90" t="s">
        <v>1709</v>
      </c>
      <c r="M205" s="90" t="s">
        <v>1513</v>
      </c>
      <c r="N205" s="91">
        <v>37.623123</v>
      </c>
      <c r="O205" s="91">
        <v>-113.619219</v>
      </c>
      <c r="P205" s="80"/>
      <c r="Q205" s="81" t="str">
        <f ca="1">IFERROR(INDEX($B$2:$B$938,MATCH(ROWS(Q$1:$Q204),$R$2:$R$938,0)),"")</f>
        <v/>
      </c>
      <c r="R205" s="79">
        <f ca="1">IF(ISNUMBER(SEARCH($P$2,B205)),MAX(R$1:$R204)+1,0)</f>
        <v>0</v>
      </c>
    </row>
    <row r="206" spans="1:18" x14ac:dyDescent="0.35">
      <c r="A206" s="89">
        <v>900556</v>
      </c>
      <c r="B206" s="90" t="s">
        <v>1175</v>
      </c>
      <c r="D206" s="89">
        <v>50423</v>
      </c>
      <c r="E206" s="90" t="s">
        <v>1709</v>
      </c>
      <c r="F206" s="89">
        <v>60784</v>
      </c>
      <c r="G206" s="90" t="s">
        <v>178</v>
      </c>
      <c r="H206" s="90" t="s">
        <v>162</v>
      </c>
      <c r="I206" s="90" t="s">
        <v>195</v>
      </c>
      <c r="J206" s="90" t="s">
        <v>1709</v>
      </c>
      <c r="K206" s="89">
        <v>1.7</v>
      </c>
      <c r="L206" s="90" t="s">
        <v>1709</v>
      </c>
      <c r="M206" s="90" t="s">
        <v>1174</v>
      </c>
      <c r="N206" s="91">
        <v>46.692627999999999</v>
      </c>
      <c r="O206" s="91">
        <v>-120.737194</v>
      </c>
      <c r="P206" s="80"/>
      <c r="Q206" s="81" t="str">
        <f ca="1">IFERROR(INDEX($B$2:$B$938,MATCH(ROWS(Q$1:$Q205),$R$2:$R$938,0)),"")</f>
        <v/>
      </c>
      <c r="R206" s="79">
        <f ca="1">IF(ISNUMBER(SEARCH($P$2,B206)),MAX(R$1:$R205)+1,0)</f>
        <v>0</v>
      </c>
    </row>
    <row r="207" spans="1:18" x14ac:dyDescent="0.35">
      <c r="A207" s="89">
        <v>501000</v>
      </c>
      <c r="B207" s="90" t="s">
        <v>1173</v>
      </c>
      <c r="D207" s="89">
        <v>3917</v>
      </c>
      <c r="E207" s="90" t="s">
        <v>1912</v>
      </c>
      <c r="G207" s="90" t="s">
        <v>178</v>
      </c>
      <c r="H207" s="90" t="s">
        <v>162</v>
      </c>
      <c r="I207" s="90" t="s">
        <v>1709</v>
      </c>
      <c r="J207" s="90" t="s">
        <v>1709</v>
      </c>
      <c r="K207" s="89">
        <v>462</v>
      </c>
      <c r="L207" s="90" t="s">
        <v>185</v>
      </c>
      <c r="M207" s="90" t="s">
        <v>654</v>
      </c>
      <c r="N207" s="91">
        <v>46.503500000000003</v>
      </c>
      <c r="O207" s="91">
        <v>-122.5885</v>
      </c>
      <c r="P207" s="80"/>
      <c r="Q207" s="81" t="str">
        <f ca="1">IFERROR(INDEX($B$2:$B$938,MATCH(ROWS(Q$1:$Q206),$R$2:$R$938,0)),"")</f>
        <v/>
      </c>
      <c r="R207" s="79">
        <f ca="1">IF(ISNUMBER(SEARCH($P$2,B207)),MAX(R$1:$R206)+1,0)</f>
        <v>0</v>
      </c>
    </row>
    <row r="208" spans="1:18" x14ac:dyDescent="0.35">
      <c r="A208" s="89">
        <v>500367</v>
      </c>
      <c r="B208" s="90" t="s">
        <v>1172</v>
      </c>
      <c r="D208" s="89">
        <v>7427</v>
      </c>
      <c r="E208" s="90" t="s">
        <v>1709</v>
      </c>
      <c r="G208" s="90" t="s">
        <v>178</v>
      </c>
      <c r="H208" s="90" t="s">
        <v>162</v>
      </c>
      <c r="I208" s="90" t="s">
        <v>1709</v>
      </c>
      <c r="J208" s="90" t="s">
        <v>1709</v>
      </c>
      <c r="K208" s="89">
        <v>70</v>
      </c>
      <c r="L208" s="90" t="s">
        <v>1709</v>
      </c>
      <c r="M208" s="90" t="s">
        <v>1171</v>
      </c>
      <c r="N208" s="91">
        <v>46.466099999999997</v>
      </c>
      <c r="O208" s="91">
        <v>-122.1097</v>
      </c>
      <c r="P208" s="80"/>
      <c r="Q208" s="81" t="str">
        <f ca="1">IFERROR(INDEX($B$2:$B$938,MATCH(ROWS(Q$1:$Q207),$R$2:$R$938,0)),"")</f>
        <v/>
      </c>
      <c r="R208" s="79">
        <f ca="1">IF(ISNUMBER(SEARCH($P$2,B208)),MAX(R$1:$R207)+1,0)</f>
        <v>0</v>
      </c>
    </row>
    <row r="209" spans="1:18" x14ac:dyDescent="0.35">
      <c r="A209" s="89">
        <v>910103</v>
      </c>
      <c r="B209" s="90" t="s">
        <v>1170</v>
      </c>
      <c r="C209" s="89">
        <v>1001119</v>
      </c>
      <c r="D209" s="89">
        <v>7350</v>
      </c>
      <c r="E209" s="90" t="s">
        <v>1709</v>
      </c>
      <c r="G209" s="90" t="s">
        <v>190</v>
      </c>
      <c r="H209" s="90" t="s">
        <v>166</v>
      </c>
      <c r="I209" s="90" t="s">
        <v>1709</v>
      </c>
      <c r="J209" s="90" t="s">
        <v>1709</v>
      </c>
      <c r="K209" s="89">
        <v>266.3</v>
      </c>
      <c r="L209" s="90" t="s">
        <v>1709</v>
      </c>
      <c r="M209" s="90" t="s">
        <v>1169</v>
      </c>
      <c r="N209" s="91">
        <v>45.847997999999997</v>
      </c>
      <c r="O209" s="91">
        <v>-119.67392</v>
      </c>
      <c r="P209" s="80"/>
      <c r="Q209" s="81" t="str">
        <f ca="1">IFERROR(INDEX($B$2:$B$938,MATCH(ROWS(Q$1:$Q208),$R$2:$R$938,0)),"")</f>
        <v/>
      </c>
      <c r="R209" s="79">
        <f ca="1">IF(ISNUMBER(SEARCH($P$2,B209)),MAX(R$1:$R208)+1,0)</f>
        <v>0</v>
      </c>
    </row>
    <row r="210" spans="1:18" x14ac:dyDescent="0.35">
      <c r="A210" s="89">
        <v>910557</v>
      </c>
      <c r="B210" s="90" t="s">
        <v>1721</v>
      </c>
      <c r="C210" s="89">
        <v>1001119</v>
      </c>
      <c r="D210" s="89">
        <v>7931</v>
      </c>
      <c r="E210" s="90" t="s">
        <v>1709</v>
      </c>
      <c r="G210" s="90" t="s">
        <v>190</v>
      </c>
      <c r="H210" s="90" t="s">
        <v>166</v>
      </c>
      <c r="I210" s="90" t="s">
        <v>1709</v>
      </c>
      <c r="J210" s="90" t="s">
        <v>1709</v>
      </c>
      <c r="K210" s="89">
        <v>322</v>
      </c>
      <c r="L210" s="90" t="s">
        <v>1714</v>
      </c>
      <c r="M210" s="90" t="s">
        <v>1169</v>
      </c>
      <c r="N210" s="91">
        <v>45.848039</v>
      </c>
      <c r="O210" s="91">
        <v>-119.673965</v>
      </c>
      <c r="P210" s="80"/>
      <c r="Q210" s="81" t="str">
        <f ca="1">IFERROR(INDEX($B$2:$B$938,MATCH(ROWS(Q$1:$Q209),$R$2:$R$938,0)),"")</f>
        <v/>
      </c>
      <c r="R210" s="79">
        <f ca="1">IF(ISNUMBER(SEARCH($P$2,B210)),MAX(R$1:$R209)+1,0)</f>
        <v>0</v>
      </c>
    </row>
    <row r="211" spans="1:18" x14ac:dyDescent="0.35">
      <c r="A211" s="89">
        <v>900460</v>
      </c>
      <c r="B211" s="90" t="s">
        <v>1168</v>
      </c>
      <c r="C211" s="89">
        <v>1001008</v>
      </c>
      <c r="D211" s="89">
        <v>6021</v>
      </c>
      <c r="E211" s="90" t="s">
        <v>1709</v>
      </c>
      <c r="G211" s="90" t="s">
        <v>279</v>
      </c>
      <c r="H211" s="90" t="s">
        <v>181</v>
      </c>
      <c r="I211" s="90" t="s">
        <v>1709</v>
      </c>
      <c r="J211" s="90" t="s">
        <v>1709</v>
      </c>
      <c r="K211" s="89">
        <v>1427.6</v>
      </c>
      <c r="L211" s="90" t="s">
        <v>25</v>
      </c>
      <c r="M211" s="90" t="s">
        <v>1167</v>
      </c>
      <c r="N211" s="91">
        <v>40.462699999999998</v>
      </c>
      <c r="O211" s="91">
        <v>-107.5912</v>
      </c>
      <c r="P211" s="80"/>
      <c r="Q211" s="81" t="str">
        <f ca="1">IFERROR(INDEX($B$2:$B$938,MATCH(ROWS(Q$1:$Q210),$R$2:$R$938,0)),"")</f>
        <v/>
      </c>
      <c r="R211" s="79">
        <f ca="1">IF(ISNUMBER(SEARCH($P$2,B211)),MAX(R$1:$R210)+1,0)</f>
        <v>0</v>
      </c>
    </row>
    <row r="212" spans="1:18" x14ac:dyDescent="0.35">
      <c r="A212" s="89">
        <v>510102</v>
      </c>
      <c r="B212" s="90" t="s">
        <v>1166</v>
      </c>
      <c r="E212" s="90" t="s">
        <v>1709</v>
      </c>
      <c r="G212" s="90" t="s">
        <v>163</v>
      </c>
      <c r="H212" s="90" t="s">
        <v>162</v>
      </c>
      <c r="I212" s="90" t="s">
        <v>1709</v>
      </c>
      <c r="J212" s="90" t="s">
        <v>1709</v>
      </c>
      <c r="K212" s="89">
        <v>9.5</v>
      </c>
      <c r="L212" s="90" t="s">
        <v>1709</v>
      </c>
      <c r="M212" s="90" t="s">
        <v>1709</v>
      </c>
      <c r="P212" s="80"/>
      <c r="Q212" s="81" t="str">
        <f ca="1">IFERROR(INDEX($B$2:$B$938,MATCH(ROWS(Q$1:$Q211),$R$2:$R$938,0)),"")</f>
        <v/>
      </c>
      <c r="R212" s="79">
        <f ca="1">IF(ISNUMBER(SEARCH($P$2,B212)),MAX(R$1:$R211)+1,0)</f>
        <v>0</v>
      </c>
    </row>
    <row r="213" spans="1:18" x14ac:dyDescent="0.35">
      <c r="A213" s="89">
        <v>700005</v>
      </c>
      <c r="B213" s="90" t="s">
        <v>1165</v>
      </c>
      <c r="E213" s="90" t="s">
        <v>1709</v>
      </c>
      <c r="G213" s="90" t="s">
        <v>190</v>
      </c>
      <c r="H213" s="90" t="s">
        <v>189</v>
      </c>
      <c r="I213" s="90" t="s">
        <v>1709</v>
      </c>
      <c r="J213" s="90" t="s">
        <v>161</v>
      </c>
      <c r="K213" s="89">
        <v>0.5</v>
      </c>
      <c r="L213" s="90" t="s">
        <v>1709</v>
      </c>
      <c r="M213" s="90" t="s">
        <v>1709</v>
      </c>
      <c r="P213" s="80"/>
      <c r="Q213" s="81" t="str">
        <f ca="1">IFERROR(INDEX($B$2:$B$938,MATCH(ROWS(Q$1:$Q212),$R$2:$R$938,0)),"")</f>
        <v/>
      </c>
      <c r="R213" s="79">
        <f ca="1">IF(ISNUMBER(SEARCH($P$2,B213)),MAX(R$1:$R212)+1,0)</f>
        <v>0</v>
      </c>
    </row>
    <row r="214" spans="1:18" x14ac:dyDescent="0.35">
      <c r="A214" s="89">
        <v>510109</v>
      </c>
      <c r="B214" s="90" t="s">
        <v>1164</v>
      </c>
      <c r="D214" s="89">
        <v>2181</v>
      </c>
      <c r="E214" s="90" t="s">
        <v>1913</v>
      </c>
      <c r="G214" s="90" t="s">
        <v>172</v>
      </c>
      <c r="H214" s="90" t="s">
        <v>162</v>
      </c>
      <c r="I214" s="90" t="s">
        <v>1709</v>
      </c>
      <c r="J214" s="90" t="s">
        <v>1709</v>
      </c>
      <c r="K214" s="89">
        <v>247.8</v>
      </c>
      <c r="L214" s="90" t="s">
        <v>1709</v>
      </c>
      <c r="M214" s="90" t="s">
        <v>1163</v>
      </c>
      <c r="N214" s="91">
        <v>47.521331000000004</v>
      </c>
      <c r="O214" s="91">
        <v>-111.261442</v>
      </c>
      <c r="P214" s="80"/>
      <c r="Q214" s="81" t="str">
        <f ca="1">IFERROR(INDEX($B$2:$B$938,MATCH(ROWS(Q$1:$Q213),$R$2:$R$938,0)),"")</f>
        <v/>
      </c>
      <c r="R214" s="79">
        <f ca="1">IF(ISNUMBER(SEARCH($P$2,B214)),MAX(R$1:$R213)+1,0)</f>
        <v>0</v>
      </c>
    </row>
    <row r="215" spans="1:18" x14ac:dyDescent="0.35">
      <c r="A215" s="89">
        <v>910018</v>
      </c>
      <c r="B215" s="90" t="s">
        <v>1162</v>
      </c>
      <c r="E215" s="90" t="s">
        <v>1709</v>
      </c>
      <c r="G215" s="90" t="s">
        <v>163</v>
      </c>
      <c r="H215" s="90" t="s">
        <v>438</v>
      </c>
      <c r="I215" s="90" t="s">
        <v>1709</v>
      </c>
      <c r="J215" s="90" t="s">
        <v>161</v>
      </c>
      <c r="K215" s="89">
        <v>11</v>
      </c>
      <c r="L215" s="90" t="s">
        <v>1709</v>
      </c>
      <c r="M215" s="90" t="s">
        <v>1709</v>
      </c>
      <c r="P215" s="80"/>
      <c r="Q215" s="81" t="str">
        <f ca="1">IFERROR(INDEX($B$2:$B$938,MATCH(ROWS(Q$1:$Q214),$R$2:$R$938,0)),"")</f>
        <v/>
      </c>
      <c r="R215" s="79">
        <f ca="1">IF(ISNUMBER(SEARCH($P$2,B215)),MAX(R$1:$R214)+1,0)</f>
        <v>0</v>
      </c>
    </row>
    <row r="216" spans="1:18" x14ac:dyDescent="0.35">
      <c r="A216" s="89">
        <v>700102</v>
      </c>
      <c r="B216" s="90" t="s">
        <v>1161</v>
      </c>
      <c r="E216" s="90" t="s">
        <v>1709</v>
      </c>
      <c r="G216" s="90" t="s">
        <v>190</v>
      </c>
      <c r="H216" s="90" t="s">
        <v>189</v>
      </c>
      <c r="I216" s="90" t="s">
        <v>1709</v>
      </c>
      <c r="J216" s="90" t="s">
        <v>161</v>
      </c>
      <c r="K216" s="89">
        <v>0.25</v>
      </c>
      <c r="L216" s="90" t="s">
        <v>1709</v>
      </c>
      <c r="M216" s="90" t="s">
        <v>1709</v>
      </c>
      <c r="P216" s="80"/>
      <c r="Q216" s="81" t="str">
        <f ca="1">IFERROR(INDEX($B$2:$B$938,MATCH(ROWS(Q$1:$Q215),$R$2:$R$938,0)),"")</f>
        <v/>
      </c>
      <c r="R216" s="79">
        <f ca="1">IF(ISNUMBER(SEARCH($P$2,B216)),MAX(R$1:$R215)+1,0)</f>
        <v>0</v>
      </c>
    </row>
    <row r="217" spans="1:18" x14ac:dyDescent="0.35">
      <c r="A217" s="89">
        <v>501137</v>
      </c>
      <c r="B217" s="90" t="s">
        <v>1160</v>
      </c>
      <c r="E217" s="90" t="s">
        <v>1709</v>
      </c>
      <c r="G217" s="90" t="s">
        <v>163</v>
      </c>
      <c r="H217" s="90" t="s">
        <v>162</v>
      </c>
      <c r="I217" s="90" t="s">
        <v>1709</v>
      </c>
      <c r="J217" s="90" t="s">
        <v>161</v>
      </c>
      <c r="K217" s="89">
        <v>15</v>
      </c>
      <c r="L217" s="90" t="s">
        <v>1709</v>
      </c>
      <c r="M217" s="90" t="s">
        <v>1709</v>
      </c>
      <c r="P217" s="80"/>
      <c r="Q217" s="81" t="str">
        <f ca="1">IFERROR(INDEX($B$2:$B$938,MATCH(ROWS(Q$1:$Q216),$R$2:$R$938,0)),"")</f>
        <v/>
      </c>
      <c r="R217" s="79">
        <f ca="1">IF(ISNUMBER(SEARCH($P$2,B217)),MAX(R$1:$R216)+1,0)</f>
        <v>0</v>
      </c>
    </row>
    <row r="218" spans="1:18" x14ac:dyDescent="0.35">
      <c r="A218" s="89">
        <v>900004</v>
      </c>
      <c r="B218" s="90" t="s">
        <v>1159</v>
      </c>
      <c r="C218" s="89">
        <v>1000436</v>
      </c>
      <c r="D218" s="89">
        <v>56102</v>
      </c>
      <c r="E218" s="90" t="s">
        <v>1709</v>
      </c>
      <c r="G218" s="90" t="s">
        <v>225</v>
      </c>
      <c r="H218" s="90" t="s">
        <v>166</v>
      </c>
      <c r="I218" s="90" t="s">
        <v>1709</v>
      </c>
      <c r="J218" s="90" t="s">
        <v>1709</v>
      </c>
      <c r="K218" s="89">
        <v>566.9</v>
      </c>
      <c r="L218" s="90" t="s">
        <v>25</v>
      </c>
      <c r="M218" s="90" t="s">
        <v>1158</v>
      </c>
      <c r="N218" s="91">
        <v>39.821440000000003</v>
      </c>
      <c r="O218" s="91">
        <v>-111.89345</v>
      </c>
      <c r="P218" s="80"/>
      <c r="Q218" s="81" t="str">
        <f ca="1">IFERROR(INDEX($B$2:$B$938,MATCH(ROWS(Q$1:$Q217),$R$2:$R$938,0)),"")</f>
        <v/>
      </c>
      <c r="R218" s="79">
        <f ca="1">IF(ISNUMBER(SEARCH($P$2,B218)),MAX(R$1:$R217)+1,0)</f>
        <v>0</v>
      </c>
    </row>
    <row r="219" spans="1:18" x14ac:dyDescent="0.35">
      <c r="A219" s="89">
        <v>501001</v>
      </c>
      <c r="B219" s="90" t="s">
        <v>1514</v>
      </c>
      <c r="D219" s="89">
        <v>3914</v>
      </c>
      <c r="E219" s="90" t="s">
        <v>1914</v>
      </c>
      <c r="G219" s="90" t="s">
        <v>178</v>
      </c>
      <c r="H219" s="90" t="s">
        <v>162</v>
      </c>
      <c r="I219" s="90" t="s">
        <v>1709</v>
      </c>
      <c r="J219" s="90" t="s">
        <v>1709</v>
      </c>
      <c r="K219" s="89">
        <v>127.8</v>
      </c>
      <c r="L219" s="90" t="s">
        <v>185</v>
      </c>
      <c r="M219" s="90" t="s">
        <v>1157</v>
      </c>
      <c r="N219" s="91">
        <v>47.418100000000003</v>
      </c>
      <c r="O219" s="91">
        <v>-123.2252</v>
      </c>
      <c r="P219" s="80"/>
      <c r="Q219" s="81" t="str">
        <f ca="1">IFERROR(INDEX($B$2:$B$938,MATCH(ROWS(Q$1:$Q218),$R$2:$R$938,0)),"")</f>
        <v/>
      </c>
      <c r="R219" s="79">
        <f ca="1">IF(ISNUMBER(SEARCH($P$2,B219)),MAX(R$1:$R218)+1,0)</f>
        <v>0</v>
      </c>
    </row>
    <row r="220" spans="1:18" x14ac:dyDescent="0.35">
      <c r="A220" s="89">
        <v>500178</v>
      </c>
      <c r="B220" s="90" t="s">
        <v>1156</v>
      </c>
      <c r="D220" s="89">
        <v>3646</v>
      </c>
      <c r="E220" s="90" t="s">
        <v>1709</v>
      </c>
      <c r="F220" s="89">
        <v>60581</v>
      </c>
      <c r="G220" s="90" t="s">
        <v>225</v>
      </c>
      <c r="H220" s="90" t="s">
        <v>162</v>
      </c>
      <c r="I220" s="90" t="s">
        <v>195</v>
      </c>
      <c r="J220" s="90" t="s">
        <v>1709</v>
      </c>
      <c r="K220" s="89">
        <v>30</v>
      </c>
      <c r="L220" s="90" t="s">
        <v>25</v>
      </c>
      <c r="M220" s="90" t="s">
        <v>1155</v>
      </c>
      <c r="N220" s="91">
        <v>41.834702</v>
      </c>
      <c r="O220" s="91">
        <v>-112.052114</v>
      </c>
      <c r="P220" s="80"/>
      <c r="Q220" s="81" t="str">
        <f ca="1">IFERROR(INDEX($B$2:$B$938,MATCH(ROWS(Q$1:$Q219),$R$2:$R$938,0)),"")</f>
        <v/>
      </c>
      <c r="R220" s="79">
        <f ca="1">IF(ISNUMBER(SEARCH($P$2,B220)),MAX(R$1:$R219)+1,0)</f>
        <v>0</v>
      </c>
    </row>
    <row r="221" spans="1:18" x14ac:dyDescent="0.35">
      <c r="A221" s="89">
        <v>501068</v>
      </c>
      <c r="B221" s="90" t="s">
        <v>1154</v>
      </c>
      <c r="E221" s="90" t="s">
        <v>1709</v>
      </c>
      <c r="G221" s="90" t="s">
        <v>163</v>
      </c>
      <c r="H221" s="90" t="s">
        <v>162</v>
      </c>
      <c r="I221" s="90" t="s">
        <v>1709</v>
      </c>
      <c r="J221" s="90" t="s">
        <v>161</v>
      </c>
      <c r="K221" s="89">
        <v>2.83</v>
      </c>
      <c r="L221" s="90" t="s">
        <v>1709</v>
      </c>
      <c r="M221" s="90" t="s">
        <v>1709</v>
      </c>
      <c r="P221" s="80"/>
      <c r="Q221" s="81" t="str">
        <f ca="1">IFERROR(INDEX($B$2:$B$938,MATCH(ROWS(Q$1:$Q220),$R$2:$R$938,0)),"")</f>
        <v/>
      </c>
      <c r="R221" s="79">
        <f ca="1">IF(ISNUMBER(SEARCH($P$2,B221)),MAX(R$1:$R220)+1,0)</f>
        <v>0</v>
      </c>
    </row>
    <row r="222" spans="1:18" x14ac:dyDescent="0.35">
      <c r="A222" s="89">
        <v>710125</v>
      </c>
      <c r="B222" s="90" t="s">
        <v>1153</v>
      </c>
      <c r="D222" s="89">
        <v>61424</v>
      </c>
      <c r="E222" s="90" t="s">
        <v>1709</v>
      </c>
      <c r="F222" s="89">
        <v>63820</v>
      </c>
      <c r="G222" s="90" t="s">
        <v>190</v>
      </c>
      <c r="H222" s="90" t="s">
        <v>189</v>
      </c>
      <c r="I222" s="90" t="s">
        <v>195</v>
      </c>
      <c r="J222" s="90" t="s">
        <v>1709</v>
      </c>
      <c r="K222" s="89">
        <v>10</v>
      </c>
      <c r="L222" s="90" t="s">
        <v>1709</v>
      </c>
      <c r="M222" s="90" t="s">
        <v>1152</v>
      </c>
      <c r="N222" s="91">
        <v>42.238888000000003</v>
      </c>
      <c r="O222" s="91">
        <v>-121.58583299999999</v>
      </c>
      <c r="P222" s="80"/>
      <c r="Q222" s="81" t="str">
        <f ca="1">IFERROR(INDEX($B$2:$B$938,MATCH(ROWS(Q$1:$Q221),$R$2:$R$938,0)),"")</f>
        <v/>
      </c>
      <c r="R222" s="79">
        <f ca="1">IF(ISNUMBER(SEARCH($P$2,B222)),MAX(R$1:$R221)+1,0)</f>
        <v>0</v>
      </c>
    </row>
    <row r="223" spans="1:18" x14ac:dyDescent="0.35">
      <c r="A223" s="89">
        <v>501069</v>
      </c>
      <c r="B223" s="90" t="s">
        <v>1151</v>
      </c>
      <c r="E223" s="90" t="s">
        <v>1709</v>
      </c>
      <c r="G223" s="90" t="s">
        <v>163</v>
      </c>
      <c r="H223" s="90" t="s">
        <v>162</v>
      </c>
      <c r="I223" s="90" t="s">
        <v>1709</v>
      </c>
      <c r="J223" s="90" t="s">
        <v>161</v>
      </c>
      <c r="K223" s="89">
        <v>20</v>
      </c>
      <c r="L223" s="90" t="s">
        <v>1709</v>
      </c>
      <c r="M223" s="90" t="s">
        <v>1709</v>
      </c>
      <c r="P223" s="80"/>
      <c r="Q223" s="81" t="str">
        <f ca="1">IFERROR(INDEX($B$2:$B$938,MATCH(ROWS(Q$1:$Q222),$R$2:$R$938,0)),"")</f>
        <v/>
      </c>
      <c r="R223" s="79">
        <f ca="1">IF(ISNUMBER(SEARCH($P$2,B223)),MAX(R$1:$R222)+1,0)</f>
        <v>0</v>
      </c>
    </row>
    <row r="224" spans="1:18" x14ac:dyDescent="0.35">
      <c r="A224" s="89">
        <v>900011</v>
      </c>
      <c r="B224" s="90" t="s">
        <v>1150</v>
      </c>
      <c r="C224" s="89">
        <v>1000990</v>
      </c>
      <c r="D224" s="89">
        <v>4158</v>
      </c>
      <c r="E224" s="90" t="s">
        <v>1709</v>
      </c>
      <c r="G224" s="90" t="s">
        <v>182</v>
      </c>
      <c r="H224" s="90" t="s">
        <v>181</v>
      </c>
      <c r="I224" s="90" t="s">
        <v>1709</v>
      </c>
      <c r="J224" s="90" t="s">
        <v>1709</v>
      </c>
      <c r="K224" s="89">
        <v>816.7</v>
      </c>
      <c r="L224" s="90" t="s">
        <v>25</v>
      </c>
      <c r="M224" s="90" t="s">
        <v>1149</v>
      </c>
      <c r="N224" s="91">
        <v>42.837800000000001</v>
      </c>
      <c r="O224" s="91">
        <v>-105.7769</v>
      </c>
      <c r="P224" s="80"/>
      <c r="Q224" s="81" t="str">
        <f ca="1">IFERROR(INDEX($B$2:$B$938,MATCH(ROWS(Q$1:$Q223),$R$2:$R$938,0)),"")</f>
        <v/>
      </c>
      <c r="R224" s="79">
        <f ca="1">IF(ISNUMBER(SEARCH($P$2,B224)),MAX(R$1:$R223)+1,0)</f>
        <v>0</v>
      </c>
    </row>
    <row r="225" spans="1:18" x14ac:dyDescent="0.35">
      <c r="A225" s="89">
        <v>900123</v>
      </c>
      <c r="B225" s="90" t="s">
        <v>1148</v>
      </c>
      <c r="C225" s="89">
        <v>1007282</v>
      </c>
      <c r="D225" s="89">
        <v>55302</v>
      </c>
      <c r="E225" s="90" t="s">
        <v>1709</v>
      </c>
      <c r="G225" s="90" t="s">
        <v>225</v>
      </c>
      <c r="H225" s="90" t="s">
        <v>435</v>
      </c>
      <c r="I225" s="90" t="s">
        <v>1709</v>
      </c>
      <c r="J225" s="90" t="s">
        <v>1709</v>
      </c>
      <c r="K225" s="89">
        <v>1.6</v>
      </c>
      <c r="L225" s="90" t="s">
        <v>1709</v>
      </c>
      <c r="M225" s="90" t="s">
        <v>1709</v>
      </c>
      <c r="P225" s="80"/>
      <c r="Q225" s="81" t="str">
        <f ca="1">IFERROR(INDEX($B$2:$B$938,MATCH(ROWS(Q$1:$Q224),$R$2:$R$938,0)),"")</f>
        <v/>
      </c>
      <c r="R225" s="79">
        <f ca="1">IF(ISNUMBER(SEARCH($P$2,B225)),MAX(R$1:$R224)+1,0)</f>
        <v>0</v>
      </c>
    </row>
    <row r="226" spans="1:18" x14ac:dyDescent="0.35">
      <c r="A226" s="89">
        <v>500006</v>
      </c>
      <c r="B226" s="90" t="s">
        <v>1147</v>
      </c>
      <c r="D226" s="89">
        <v>152</v>
      </c>
      <c r="E226" s="90" t="s">
        <v>1709</v>
      </c>
      <c r="G226" s="90" t="s">
        <v>167</v>
      </c>
      <c r="H226" s="90" t="s">
        <v>162</v>
      </c>
      <c r="I226" s="90" t="s">
        <v>1709</v>
      </c>
      <c r="J226" s="90" t="s">
        <v>1709</v>
      </c>
      <c r="K226" s="89">
        <v>254.8</v>
      </c>
      <c r="L226" s="90" t="s">
        <v>1709</v>
      </c>
      <c r="M226" s="90" t="s">
        <v>1146</v>
      </c>
      <c r="N226" s="91">
        <v>35.197043999999998</v>
      </c>
      <c r="O226" s="91">
        <v>-114.570669</v>
      </c>
      <c r="P226" s="80"/>
      <c r="Q226" s="81" t="str">
        <f ca="1">IFERROR(INDEX($B$2:$B$938,MATCH(ROWS(Q$1:$Q225),$R$2:$R$938,0)),"")</f>
        <v/>
      </c>
      <c r="R226" s="79">
        <f ca="1">IF(ISNUMBER(SEARCH($P$2,B226)),MAX(R$1:$R225)+1,0)</f>
        <v>0</v>
      </c>
    </row>
    <row r="227" spans="1:18" x14ac:dyDescent="0.35">
      <c r="A227" s="89">
        <v>910581</v>
      </c>
      <c r="B227" s="90" t="s">
        <v>1776</v>
      </c>
      <c r="C227" s="89">
        <v>1007187</v>
      </c>
      <c r="D227" s="89">
        <v>124</v>
      </c>
      <c r="E227" s="90" t="s">
        <v>1709</v>
      </c>
      <c r="G227" s="90" t="s">
        <v>167</v>
      </c>
      <c r="H227" s="90" t="s">
        <v>166</v>
      </c>
      <c r="I227" s="90" t="s">
        <v>1709</v>
      </c>
      <c r="J227" s="90" t="s">
        <v>1709</v>
      </c>
      <c r="K227" s="89">
        <v>75</v>
      </c>
      <c r="L227" s="90" t="s">
        <v>1722</v>
      </c>
      <c r="M227" s="90" t="s">
        <v>1777</v>
      </c>
      <c r="N227" s="91">
        <v>32.252273000000002</v>
      </c>
      <c r="O227" s="91">
        <v>-110.992148</v>
      </c>
      <c r="P227" s="80"/>
      <c r="Q227" s="81" t="str">
        <f ca="1">IFERROR(INDEX($B$2:$B$938,MATCH(ROWS(Q$1:$Q226),$R$2:$R$938,0)),"")</f>
        <v/>
      </c>
      <c r="R227" s="79">
        <f ca="1">IF(ISNUMBER(SEARCH($P$2,B227)),MAX(R$1:$R226)+1,0)</f>
        <v>0</v>
      </c>
    </row>
    <row r="228" spans="1:18" x14ac:dyDescent="0.35">
      <c r="A228" s="89">
        <v>900564</v>
      </c>
      <c r="B228" s="90" t="s">
        <v>1145</v>
      </c>
      <c r="E228" s="90" t="s">
        <v>1709</v>
      </c>
      <c r="F228" s="89">
        <v>60698</v>
      </c>
      <c r="G228" s="90" t="s">
        <v>178</v>
      </c>
      <c r="H228" s="90" t="s">
        <v>312</v>
      </c>
      <c r="I228" s="90" t="s">
        <v>366</v>
      </c>
      <c r="J228" s="90" t="s">
        <v>161</v>
      </c>
      <c r="K228" s="89">
        <v>1.2</v>
      </c>
      <c r="L228" s="90" t="s">
        <v>1709</v>
      </c>
      <c r="M228" s="90" t="s">
        <v>1709</v>
      </c>
      <c r="P228" s="80"/>
      <c r="Q228" s="81" t="str">
        <f ca="1">IFERROR(INDEX($B$2:$B$938,MATCH(ROWS(Q$1:$Q227),$R$2:$R$938,0)),"")</f>
        <v/>
      </c>
      <c r="R228" s="79">
        <f ca="1">IF(ISNUMBER(SEARCH($P$2,B228)),MAX(R$1:$R227)+1,0)</f>
        <v>0</v>
      </c>
    </row>
    <row r="229" spans="1:18" x14ac:dyDescent="0.35">
      <c r="A229" s="89">
        <v>910127</v>
      </c>
      <c r="B229" s="90" t="s">
        <v>1144</v>
      </c>
      <c r="C229" s="89">
        <v>1001329</v>
      </c>
      <c r="D229" s="89">
        <v>55129</v>
      </c>
      <c r="E229" s="90" t="s">
        <v>1709</v>
      </c>
      <c r="G229" s="90" t="s">
        <v>167</v>
      </c>
      <c r="H229" s="90" t="s">
        <v>166</v>
      </c>
      <c r="I229" s="90" t="s">
        <v>1709</v>
      </c>
      <c r="J229" s="90" t="s">
        <v>1709</v>
      </c>
      <c r="K229" s="89">
        <v>646.1</v>
      </c>
      <c r="L229" s="90" t="s">
        <v>1709</v>
      </c>
      <c r="M229" s="90" t="s">
        <v>1143</v>
      </c>
      <c r="N229" s="91">
        <v>32.904200000000003</v>
      </c>
      <c r="O229" s="91">
        <v>-111.7889</v>
      </c>
      <c r="P229" s="80"/>
      <c r="Q229" s="81" t="str">
        <f ca="1">IFERROR(INDEX($B$2:$B$938,MATCH(ROWS(Q$1:$Q228),$R$2:$R$938,0)),"")</f>
        <v/>
      </c>
      <c r="R229" s="79">
        <f ca="1">IF(ISNUMBER(SEARCH($P$2,B229)),MAX(R$1:$R228)+1,0)</f>
        <v>0</v>
      </c>
    </row>
    <row r="230" spans="1:18" x14ac:dyDescent="0.35">
      <c r="A230" s="89">
        <v>900031</v>
      </c>
      <c r="B230" s="90" t="s">
        <v>1142</v>
      </c>
      <c r="D230" s="89">
        <v>10018</v>
      </c>
      <c r="E230" s="90" t="s">
        <v>1709</v>
      </c>
      <c r="G230" s="90" t="s">
        <v>245</v>
      </c>
      <c r="H230" s="90" t="s">
        <v>286</v>
      </c>
      <c r="I230" s="90" t="s">
        <v>1709</v>
      </c>
      <c r="J230" s="90" t="s">
        <v>1709</v>
      </c>
      <c r="K230" s="89">
        <v>26</v>
      </c>
      <c r="L230" s="90" t="s">
        <v>1709</v>
      </c>
      <c r="M230" s="90" t="s">
        <v>1140</v>
      </c>
      <c r="N230" s="91">
        <v>39.753999</v>
      </c>
      <c r="O230" s="91">
        <v>-118.953497</v>
      </c>
      <c r="P230" s="80"/>
      <c r="Q230" s="81" t="str">
        <f ca="1">IFERROR(INDEX($B$2:$B$938,MATCH(ROWS(Q$1:$Q229),$R$2:$R$938,0)),"")</f>
        <v/>
      </c>
      <c r="R230" s="79">
        <f ca="1">IF(ISNUMBER(SEARCH($P$2,B230)),MAX(R$1:$R229)+1,0)</f>
        <v>0</v>
      </c>
    </row>
    <row r="231" spans="1:18" x14ac:dyDescent="0.35">
      <c r="A231" s="89">
        <v>900032</v>
      </c>
      <c r="B231" s="90" t="s">
        <v>1141</v>
      </c>
      <c r="D231" s="89">
        <v>10018</v>
      </c>
      <c r="E231" s="90" t="s">
        <v>1709</v>
      </c>
      <c r="F231" s="89">
        <v>63437</v>
      </c>
      <c r="G231" s="90" t="s">
        <v>245</v>
      </c>
      <c r="H231" s="90" t="s">
        <v>286</v>
      </c>
      <c r="I231" s="90" t="s">
        <v>195</v>
      </c>
      <c r="J231" s="90" t="s">
        <v>1709</v>
      </c>
      <c r="K231" s="89">
        <v>26</v>
      </c>
      <c r="L231" s="90" t="s">
        <v>1709</v>
      </c>
      <c r="M231" s="90" t="s">
        <v>1140</v>
      </c>
      <c r="N231" s="91">
        <v>39.753999</v>
      </c>
      <c r="O231" s="91">
        <v>-118.953497</v>
      </c>
      <c r="P231" s="80"/>
      <c r="Q231" s="81" t="str">
        <f ca="1">IFERROR(INDEX($B$2:$B$938,MATCH(ROWS(Q$1:$Q230),$R$2:$R$938,0)),"")</f>
        <v/>
      </c>
      <c r="R231" s="79">
        <f ca="1">IF(ISNUMBER(SEARCH($P$2,B231)),MAX(R$1:$R230)+1,0)</f>
        <v>0</v>
      </c>
    </row>
    <row r="232" spans="1:18" x14ac:dyDescent="0.35">
      <c r="A232" s="89">
        <v>910480</v>
      </c>
      <c r="B232" s="90" t="s">
        <v>1515</v>
      </c>
      <c r="D232" s="89">
        <v>59444</v>
      </c>
      <c r="E232" s="90" t="s">
        <v>1709</v>
      </c>
      <c r="G232" s="90" t="s">
        <v>167</v>
      </c>
      <c r="H232" s="90" t="s">
        <v>189</v>
      </c>
      <c r="I232" s="90" t="s">
        <v>1709</v>
      </c>
      <c r="J232" s="90" t="s">
        <v>1709</v>
      </c>
      <c r="K232" s="89">
        <v>10</v>
      </c>
      <c r="L232" s="90" t="s">
        <v>228</v>
      </c>
      <c r="M232" s="90" t="s">
        <v>1610</v>
      </c>
      <c r="N232" s="91">
        <v>33.145000000000003</v>
      </c>
      <c r="O232" s="91">
        <v>-112.66</v>
      </c>
      <c r="P232" s="80"/>
      <c r="Q232" s="81" t="str">
        <f ca="1">IFERROR(INDEX($B$2:$B$938,MATCH(ROWS(Q$1:$Q231),$R$2:$R$938,0)),"")</f>
        <v/>
      </c>
      <c r="R232" s="79">
        <f ca="1">IF(ISNUMBER(SEARCH($P$2,B232)),MAX(R$1:$R231)+1,0)</f>
        <v>0</v>
      </c>
    </row>
    <row r="233" spans="1:18" x14ac:dyDescent="0.35">
      <c r="A233" s="89">
        <v>900243</v>
      </c>
      <c r="B233" s="90" t="s">
        <v>1139</v>
      </c>
      <c r="C233" s="89">
        <v>1001306</v>
      </c>
      <c r="D233" s="89">
        <v>55077</v>
      </c>
      <c r="E233" s="90" t="s">
        <v>1709</v>
      </c>
      <c r="G233" s="90" t="s">
        <v>245</v>
      </c>
      <c r="H233" s="90" t="s">
        <v>166</v>
      </c>
      <c r="I233" s="90" t="s">
        <v>1709</v>
      </c>
      <c r="J233" s="90" t="s">
        <v>1709</v>
      </c>
      <c r="K233" s="89">
        <v>536</v>
      </c>
      <c r="L233" s="90" t="s">
        <v>1709</v>
      </c>
      <c r="M233" s="90" t="s">
        <v>1138</v>
      </c>
      <c r="N233" s="91">
        <v>35.788888999999998</v>
      </c>
      <c r="O233" s="91">
        <v>-114.994167</v>
      </c>
      <c r="P233" s="80"/>
      <c r="Q233" s="81" t="str">
        <f ca="1">IFERROR(INDEX($B$2:$B$938,MATCH(ROWS(Q$1:$Q232),$R$2:$R$938,0)),"")</f>
        <v/>
      </c>
      <c r="R233" s="79">
        <f ca="1">IF(ISNUMBER(SEARCH($P$2,B233)),MAX(R$1:$R232)+1,0)</f>
        <v>0</v>
      </c>
    </row>
    <row r="234" spans="1:18" x14ac:dyDescent="0.35">
      <c r="A234" s="89">
        <v>900070</v>
      </c>
      <c r="B234" s="90" t="s">
        <v>1137</v>
      </c>
      <c r="D234" s="89">
        <v>10300</v>
      </c>
      <c r="E234" s="90" t="s">
        <v>1709</v>
      </c>
      <c r="F234" s="89">
        <v>60692</v>
      </c>
      <c r="G234" s="90" t="s">
        <v>249</v>
      </c>
      <c r="H234" s="90" t="s">
        <v>220</v>
      </c>
      <c r="I234" s="90" t="s">
        <v>195</v>
      </c>
      <c r="J234" s="90" t="s">
        <v>1709</v>
      </c>
      <c r="K234" s="89">
        <v>55.5</v>
      </c>
      <c r="L234" s="90" t="s">
        <v>1709</v>
      </c>
      <c r="M234" s="90" t="s">
        <v>1136</v>
      </c>
      <c r="N234" s="91">
        <v>33.585999999999999</v>
      </c>
      <c r="O234" s="91">
        <v>-116.0873</v>
      </c>
      <c r="P234" s="80"/>
      <c r="Q234" s="81" t="str">
        <f ca="1">IFERROR(INDEX($B$2:$B$938,MATCH(ROWS(Q$1:$Q233),$R$2:$R$938,0)),"")</f>
        <v/>
      </c>
      <c r="R234" s="79">
        <f ca="1">IF(ISNUMBER(SEARCH($P$2,B234)),MAX(R$1:$R233)+1,0)</f>
        <v>0</v>
      </c>
    </row>
    <row r="235" spans="1:18" x14ac:dyDescent="0.35">
      <c r="A235" s="89">
        <v>500022</v>
      </c>
      <c r="B235" s="90" t="s">
        <v>1135</v>
      </c>
      <c r="D235" s="89">
        <v>3077</v>
      </c>
      <c r="E235" s="90" t="s">
        <v>1709</v>
      </c>
      <c r="G235" s="90" t="s">
        <v>190</v>
      </c>
      <c r="H235" s="90" t="s">
        <v>162</v>
      </c>
      <c r="I235" s="90" t="s">
        <v>1709</v>
      </c>
      <c r="J235" s="90" t="s">
        <v>1709</v>
      </c>
      <c r="K235" s="89">
        <v>100</v>
      </c>
      <c r="L235" s="90" t="s">
        <v>321</v>
      </c>
      <c r="M235" s="90" t="s">
        <v>1134</v>
      </c>
      <c r="N235" s="91">
        <v>44.7224</v>
      </c>
      <c r="O235" s="91">
        <v>-122.25109999999999</v>
      </c>
      <c r="P235" s="80"/>
      <c r="Q235" s="81" t="str">
        <f ca="1">IFERROR(INDEX($B$2:$B$938,MATCH(ROWS(Q$1:$Q234),$R$2:$R$938,0)),"")</f>
        <v/>
      </c>
      <c r="R235" s="79">
        <f ca="1">IF(ISNUMBER(SEARCH($P$2,B235)),MAX(R$1:$R234)+1,0)</f>
        <v>0</v>
      </c>
    </row>
    <row r="236" spans="1:18" x14ac:dyDescent="0.35">
      <c r="A236" s="89">
        <v>500307</v>
      </c>
      <c r="B236" s="90" t="s">
        <v>1133</v>
      </c>
      <c r="D236" s="89">
        <v>3078</v>
      </c>
      <c r="E236" s="90" t="s">
        <v>1709</v>
      </c>
      <c r="G236" s="90" t="s">
        <v>190</v>
      </c>
      <c r="H236" s="90" t="s">
        <v>162</v>
      </c>
      <c r="I236" s="90" t="s">
        <v>1709</v>
      </c>
      <c r="J236" s="90" t="s">
        <v>1709</v>
      </c>
      <c r="K236" s="89">
        <v>15</v>
      </c>
      <c r="L236" s="90" t="s">
        <v>321</v>
      </c>
      <c r="M236" s="90" t="s">
        <v>1132</v>
      </c>
      <c r="N236" s="91">
        <v>43.924199999999999</v>
      </c>
      <c r="O236" s="91">
        <v>-122.80549999999999</v>
      </c>
      <c r="P236" s="80"/>
      <c r="Q236" s="81" t="str">
        <f ca="1">IFERROR(INDEX($B$2:$B$938,MATCH(ROWS(Q$1:$Q235),$R$2:$R$938,0)),"")</f>
        <v/>
      </c>
      <c r="R236" s="79">
        <f ca="1">IF(ISNUMBER(SEARCH($P$2,B236)),MAX(R$1:$R235)+1,0)</f>
        <v>0</v>
      </c>
    </row>
    <row r="237" spans="1:18" x14ac:dyDescent="0.35">
      <c r="A237" s="89">
        <v>500042</v>
      </c>
      <c r="B237" s="90" t="s">
        <v>1131</v>
      </c>
      <c r="D237" s="89">
        <v>6432</v>
      </c>
      <c r="E237" s="90" t="s">
        <v>1709</v>
      </c>
      <c r="G237" s="90" t="s">
        <v>178</v>
      </c>
      <c r="H237" s="90" t="s">
        <v>162</v>
      </c>
      <c r="I237" s="90" t="s">
        <v>1709</v>
      </c>
      <c r="J237" s="90" t="s">
        <v>1709</v>
      </c>
      <c r="K237" s="89">
        <v>182.4</v>
      </c>
      <c r="L237" s="90" t="s">
        <v>1709</v>
      </c>
      <c r="M237" s="90" t="s">
        <v>464</v>
      </c>
      <c r="N237" s="91">
        <v>48.713853</v>
      </c>
      <c r="O237" s="91">
        <v>-121.131736</v>
      </c>
      <c r="P237" s="80"/>
      <c r="Q237" s="81" t="str">
        <f ca="1">IFERROR(INDEX($B$2:$B$938,MATCH(ROWS(Q$1:$Q236),$R$2:$R$938,0)),"")</f>
        <v/>
      </c>
      <c r="R237" s="79">
        <f ca="1">IF(ISNUMBER(SEARCH($P$2,B237)),MAX(R$1:$R236)+1,0)</f>
        <v>0</v>
      </c>
    </row>
    <row r="238" spans="1:18" x14ac:dyDescent="0.35">
      <c r="A238" s="89">
        <v>800012</v>
      </c>
      <c r="B238" s="90" t="s">
        <v>1130</v>
      </c>
      <c r="E238" s="90" t="s">
        <v>1709</v>
      </c>
      <c r="F238" s="89">
        <v>61360</v>
      </c>
      <c r="G238" s="90" t="s">
        <v>163</v>
      </c>
      <c r="H238" s="90" t="s">
        <v>196</v>
      </c>
      <c r="I238" s="90" t="s">
        <v>195</v>
      </c>
      <c r="J238" s="90" t="s">
        <v>161</v>
      </c>
      <c r="K238" s="89">
        <v>144</v>
      </c>
      <c r="L238" s="90" t="s">
        <v>1709</v>
      </c>
      <c r="M238" s="90" t="s">
        <v>1709</v>
      </c>
      <c r="P238" s="80"/>
      <c r="Q238" s="81" t="str">
        <f ca="1">IFERROR(INDEX($B$2:$B$938,MATCH(ROWS(Q$1:$Q237),$R$2:$R$938,0)),"")</f>
        <v/>
      </c>
      <c r="R238" s="79">
        <f ca="1">IF(ISNUMBER(SEARCH($P$2,B238)),MAX(R$1:$R237)+1,0)</f>
        <v>0</v>
      </c>
    </row>
    <row r="239" spans="1:18" x14ac:dyDescent="0.35">
      <c r="A239" s="89">
        <v>910020</v>
      </c>
      <c r="B239" s="90" t="s">
        <v>1129</v>
      </c>
      <c r="D239" s="89">
        <v>60419</v>
      </c>
      <c r="E239" s="90" t="s">
        <v>1709</v>
      </c>
      <c r="F239" s="89">
        <v>62889</v>
      </c>
      <c r="G239" s="90" t="s">
        <v>245</v>
      </c>
      <c r="H239" s="90" t="s">
        <v>286</v>
      </c>
      <c r="I239" s="90" t="s">
        <v>195</v>
      </c>
      <c r="J239" s="90" t="s">
        <v>1709</v>
      </c>
      <c r="K239" s="89">
        <v>25</v>
      </c>
      <c r="L239" s="90" t="s">
        <v>1915</v>
      </c>
      <c r="M239" s="90" t="s">
        <v>1128</v>
      </c>
      <c r="N239" s="91">
        <v>38.835836</v>
      </c>
      <c r="O239" s="91">
        <v>-118.325339</v>
      </c>
      <c r="P239" s="80"/>
      <c r="Q239" s="81" t="str">
        <f ca="1">IFERROR(INDEX($B$2:$B$938,MATCH(ROWS(Q$1:$Q238),$R$2:$R$938,0)),"")</f>
        <v/>
      </c>
      <c r="R239" s="79">
        <f ca="1">IF(ISNUMBER(SEARCH($P$2,B239)),MAX(R$1:$R238)+1,0)</f>
        <v>0</v>
      </c>
    </row>
    <row r="240" spans="1:18" x14ac:dyDescent="0.35">
      <c r="A240" s="89">
        <v>900076</v>
      </c>
      <c r="B240" s="90" t="s">
        <v>1127</v>
      </c>
      <c r="D240" s="89">
        <v>58533</v>
      </c>
      <c r="E240" s="90" t="s">
        <v>1709</v>
      </c>
      <c r="F240" s="89">
        <v>61938</v>
      </c>
      <c r="G240" s="90" t="s">
        <v>245</v>
      </c>
      <c r="H240" s="90" t="s">
        <v>286</v>
      </c>
      <c r="I240" s="90" t="s">
        <v>195</v>
      </c>
      <c r="J240" s="90" t="s">
        <v>1709</v>
      </c>
      <c r="K240" s="89">
        <v>20</v>
      </c>
      <c r="L240" s="90" t="s">
        <v>1916</v>
      </c>
      <c r="M240" s="90" t="s">
        <v>1126</v>
      </c>
      <c r="N240" s="91">
        <v>38.836666999999998</v>
      </c>
      <c r="O240" s="91">
        <v>-118.32388899999999</v>
      </c>
      <c r="P240" s="80"/>
      <c r="Q240" s="81" t="str">
        <f ca="1">IFERROR(INDEX($B$2:$B$938,MATCH(ROWS(Q$1:$Q239),$R$2:$R$938,0)),"")</f>
        <v/>
      </c>
      <c r="R240" s="79">
        <f ca="1">IF(ISNUMBER(SEARCH($P$2,B240)),MAX(R$1:$R239)+1,0)</f>
        <v>0</v>
      </c>
    </row>
    <row r="241" spans="1:18" x14ac:dyDescent="0.35">
      <c r="A241" s="89">
        <v>910314</v>
      </c>
      <c r="B241" s="90" t="s">
        <v>1125</v>
      </c>
      <c r="D241" s="89">
        <v>415</v>
      </c>
      <c r="E241" s="90" t="s">
        <v>1709</v>
      </c>
      <c r="G241" s="90" t="s">
        <v>249</v>
      </c>
      <c r="H241" s="90" t="s">
        <v>162</v>
      </c>
      <c r="I241" s="90" t="s">
        <v>1709</v>
      </c>
      <c r="J241" s="90" t="s">
        <v>1709</v>
      </c>
      <c r="K241" s="89">
        <v>72</v>
      </c>
      <c r="L241" s="90" t="s">
        <v>1709</v>
      </c>
      <c r="M241" s="90" t="s">
        <v>1124</v>
      </c>
      <c r="N241" s="91">
        <v>38.246656000000002</v>
      </c>
      <c r="O241" s="91">
        <v>-120.03407199999999</v>
      </c>
      <c r="P241" s="80"/>
      <c r="Q241" s="81" t="str">
        <f ca="1">IFERROR(INDEX($B$2:$B$938,MATCH(ROWS(Q$1:$Q240),$R$2:$R$938,0)),"")</f>
        <v/>
      </c>
      <c r="R241" s="79">
        <f ca="1">IF(ISNUMBER(SEARCH($P$2,B241)),MAX(R$1:$R240)+1,0)</f>
        <v>0</v>
      </c>
    </row>
    <row r="242" spans="1:18" x14ac:dyDescent="0.35">
      <c r="A242" s="89">
        <v>501070</v>
      </c>
      <c r="B242" s="90" t="s">
        <v>1123</v>
      </c>
      <c r="E242" s="90" t="s">
        <v>1709</v>
      </c>
      <c r="G242" s="90" t="s">
        <v>163</v>
      </c>
      <c r="H242" s="90" t="s">
        <v>162</v>
      </c>
      <c r="I242" s="90" t="s">
        <v>1709</v>
      </c>
      <c r="J242" s="90" t="s">
        <v>161</v>
      </c>
      <c r="K242" s="89">
        <v>5.6</v>
      </c>
      <c r="L242" s="90" t="s">
        <v>1709</v>
      </c>
      <c r="M242" s="90" t="s">
        <v>1709</v>
      </c>
      <c r="P242" s="80"/>
      <c r="Q242" s="81" t="str">
        <f ca="1">IFERROR(INDEX($B$2:$B$938,MATCH(ROWS(Q$1:$Q241),$R$2:$R$938,0)),"")</f>
        <v/>
      </c>
      <c r="R242" s="79">
        <f ca="1">IF(ISNUMBER(SEARCH($P$2,B242)),MAX(R$1:$R241)+1,0)</f>
        <v>0</v>
      </c>
    </row>
    <row r="243" spans="1:18" x14ac:dyDescent="0.35">
      <c r="A243" s="89">
        <v>501004</v>
      </c>
      <c r="B243" s="90" t="s">
        <v>1122</v>
      </c>
      <c r="D243" s="89">
        <v>59357</v>
      </c>
      <c r="E243" s="90" t="s">
        <v>1709</v>
      </c>
      <c r="F243" s="89">
        <v>61443</v>
      </c>
      <c r="G243" s="90" t="s">
        <v>190</v>
      </c>
      <c r="H243" s="90" t="s">
        <v>162</v>
      </c>
      <c r="I243" s="90" t="s">
        <v>195</v>
      </c>
      <c r="J243" s="90" t="s">
        <v>1709</v>
      </c>
      <c r="K243" s="89">
        <v>7.5</v>
      </c>
      <c r="L243" s="90" t="s">
        <v>1709</v>
      </c>
      <c r="M243" s="90" t="s">
        <v>1121</v>
      </c>
      <c r="N243" s="91">
        <v>43.786667000000001</v>
      </c>
      <c r="O243" s="91">
        <v>-122.958056</v>
      </c>
      <c r="P243" s="80"/>
      <c r="Q243" s="81" t="str">
        <f ca="1">IFERROR(INDEX($B$2:$B$938,MATCH(ROWS(Q$1:$Q242),$R$2:$R$938,0)),"")</f>
        <v/>
      </c>
      <c r="R243" s="79">
        <f ca="1">IF(ISNUMBER(SEARCH($P$2,B243)),MAX(R$1:$R242)+1,0)</f>
        <v>0</v>
      </c>
    </row>
    <row r="244" spans="1:18" x14ac:dyDescent="0.35">
      <c r="A244" s="89">
        <v>900559</v>
      </c>
      <c r="B244" s="90" t="s">
        <v>1120</v>
      </c>
      <c r="D244" s="89">
        <v>61761</v>
      </c>
      <c r="E244" s="90" t="s">
        <v>1709</v>
      </c>
      <c r="F244" s="89">
        <v>61473</v>
      </c>
      <c r="G244" s="90" t="s">
        <v>190</v>
      </c>
      <c r="H244" s="90" t="s">
        <v>220</v>
      </c>
      <c r="I244" s="90" t="s">
        <v>195</v>
      </c>
      <c r="J244" s="90" t="s">
        <v>303</v>
      </c>
      <c r="K244" s="89">
        <v>3.2</v>
      </c>
      <c r="L244" s="90" t="s">
        <v>1709</v>
      </c>
      <c r="M244" s="90" t="s">
        <v>1119</v>
      </c>
      <c r="N244" s="91">
        <v>43.2898</v>
      </c>
      <c r="O244" s="91">
        <v>-123.361638</v>
      </c>
      <c r="P244" s="80"/>
      <c r="Q244" s="81" t="str">
        <f ca="1">IFERROR(INDEX($B$2:$B$938,MATCH(ROWS(Q$1:$Q243),$R$2:$R$938,0)),"")</f>
        <v/>
      </c>
      <c r="R244" s="79">
        <f ca="1">IF(ISNUMBER(SEARCH($P$2,B244)),MAX(R$1:$R243)+1,0)</f>
        <v>0</v>
      </c>
    </row>
    <row r="245" spans="1:18" x14ac:dyDescent="0.35">
      <c r="A245" s="89">
        <v>500052</v>
      </c>
      <c r="B245" s="90" t="s">
        <v>1118</v>
      </c>
      <c r="E245" s="90" t="s">
        <v>1709</v>
      </c>
      <c r="F245" s="89">
        <v>60788</v>
      </c>
      <c r="G245" s="90" t="s">
        <v>225</v>
      </c>
      <c r="H245" s="90" t="s">
        <v>162</v>
      </c>
      <c r="I245" s="90" t="s">
        <v>195</v>
      </c>
      <c r="J245" s="90" t="s">
        <v>161</v>
      </c>
      <c r="K245" s="89">
        <v>0.5</v>
      </c>
      <c r="L245" s="90" t="s">
        <v>1709</v>
      </c>
      <c r="M245" s="90" t="s">
        <v>1709</v>
      </c>
      <c r="P245" s="80"/>
      <c r="Q245" s="81" t="str">
        <f ca="1">IFERROR(INDEX($B$2:$B$938,MATCH(ROWS(Q$1:$Q244),$R$2:$R$938,0)),"")</f>
        <v/>
      </c>
      <c r="R245" s="79">
        <f ca="1">IF(ISNUMBER(SEARCH($P$2,B245)),MAX(R$1:$R244)+1,0)</f>
        <v>0</v>
      </c>
    </row>
    <row r="246" spans="1:18" x14ac:dyDescent="0.35">
      <c r="A246" s="89">
        <v>500206</v>
      </c>
      <c r="B246" s="90" t="s">
        <v>1117</v>
      </c>
      <c r="D246" s="89">
        <v>54394</v>
      </c>
      <c r="E246" s="90" t="s">
        <v>1709</v>
      </c>
      <c r="F246" s="89">
        <v>61381</v>
      </c>
      <c r="G246" s="90" t="s">
        <v>197</v>
      </c>
      <c r="H246" s="90" t="s">
        <v>162</v>
      </c>
      <c r="I246" s="90" t="s">
        <v>195</v>
      </c>
      <c r="J246" s="90" t="s">
        <v>1709</v>
      </c>
      <c r="K246" s="89">
        <v>3.6</v>
      </c>
      <c r="L246" s="90" t="s">
        <v>1709</v>
      </c>
      <c r="M246" s="90" t="s">
        <v>1116</v>
      </c>
      <c r="N246" s="91">
        <v>44.027444000000003</v>
      </c>
      <c r="O246" s="91">
        <v>-112.71943899999999</v>
      </c>
      <c r="P246" s="80"/>
      <c r="Q246" s="81" t="str">
        <f ca="1">IFERROR(INDEX($B$2:$B$938,MATCH(ROWS(Q$1:$Q245),$R$2:$R$938,0)),"")</f>
        <v/>
      </c>
      <c r="R246" s="79">
        <f ca="1">IF(ISNUMBER(SEARCH($P$2,B246)),MAX(R$1:$R245)+1,0)</f>
        <v>0</v>
      </c>
    </row>
    <row r="247" spans="1:18" x14ac:dyDescent="0.35">
      <c r="A247" s="89">
        <v>500053</v>
      </c>
      <c r="B247" s="90" t="s">
        <v>1115</v>
      </c>
      <c r="E247" s="90" t="s">
        <v>1709</v>
      </c>
      <c r="G247" s="90" t="s">
        <v>190</v>
      </c>
      <c r="H247" s="90" t="s">
        <v>162</v>
      </c>
      <c r="I247" s="90" t="s">
        <v>1709</v>
      </c>
      <c r="J247" s="90" t="s">
        <v>161</v>
      </c>
      <c r="K247" s="89">
        <v>0.02</v>
      </c>
      <c r="L247" s="90" t="s">
        <v>1709</v>
      </c>
      <c r="M247" s="90" t="s">
        <v>1709</v>
      </c>
      <c r="P247" s="80"/>
      <c r="Q247" s="81" t="str">
        <f ca="1">IFERROR(INDEX($B$2:$B$938,MATCH(ROWS(Q$1:$Q246),$R$2:$R$938,0)),"")</f>
        <v/>
      </c>
      <c r="R247" s="79">
        <f ca="1">IF(ISNUMBER(SEARCH($P$2,B247)),MAX(R$1:$R246)+1,0)</f>
        <v>0</v>
      </c>
    </row>
    <row r="248" spans="1:18" x14ac:dyDescent="0.35">
      <c r="A248" s="89">
        <v>800175</v>
      </c>
      <c r="B248" s="90" t="s">
        <v>1114</v>
      </c>
      <c r="D248" s="89">
        <v>57299</v>
      </c>
      <c r="E248" s="90" t="s">
        <v>1709</v>
      </c>
      <c r="F248" s="89">
        <v>61188</v>
      </c>
      <c r="G248" s="90" t="s">
        <v>182</v>
      </c>
      <c r="H248" s="90" t="s">
        <v>196</v>
      </c>
      <c r="I248" s="90" t="s">
        <v>195</v>
      </c>
      <c r="J248" s="90" t="s">
        <v>1709</v>
      </c>
      <c r="K248" s="89">
        <v>136.9</v>
      </c>
      <c r="L248" s="90" t="s">
        <v>25</v>
      </c>
      <c r="M248" s="90" t="s">
        <v>1113</v>
      </c>
      <c r="N248" s="91">
        <v>42.043610999999999</v>
      </c>
      <c r="O248" s="91">
        <v>-106.16027800000001</v>
      </c>
      <c r="P248" s="80"/>
      <c r="Q248" s="81" t="str">
        <f ca="1">IFERROR(INDEX($B$2:$B$938,MATCH(ROWS(Q$1:$Q247),$R$2:$R$938,0)),"")</f>
        <v/>
      </c>
      <c r="R248" s="79">
        <f ca="1">IF(ISNUMBER(SEARCH($P$2,B248)),MAX(R$1:$R247)+1,0)</f>
        <v>0</v>
      </c>
    </row>
    <row r="249" spans="1:18" x14ac:dyDescent="0.35">
      <c r="A249" s="89">
        <v>910541</v>
      </c>
      <c r="B249" s="90" t="s">
        <v>1611</v>
      </c>
      <c r="D249" s="89">
        <v>64065</v>
      </c>
      <c r="E249" s="90" t="s">
        <v>1709</v>
      </c>
      <c r="F249" s="89">
        <v>64728</v>
      </c>
      <c r="G249" s="90" t="s">
        <v>445</v>
      </c>
      <c r="H249" s="90" t="s">
        <v>196</v>
      </c>
      <c r="I249" s="90" t="s">
        <v>195</v>
      </c>
      <c r="J249" s="90" t="s">
        <v>1709</v>
      </c>
      <c r="K249" s="89">
        <v>105</v>
      </c>
      <c r="L249" s="90" t="s">
        <v>358</v>
      </c>
      <c r="M249" s="90" t="s">
        <v>1612</v>
      </c>
      <c r="N249" s="91">
        <v>34.390678999999999</v>
      </c>
      <c r="O249" s="91">
        <v>-105.492126</v>
      </c>
      <c r="P249" s="80"/>
      <c r="Q249" s="81" t="str">
        <f ca="1">IFERROR(INDEX($B$2:$B$938,MATCH(ROWS(Q$1:$Q248),$R$2:$R$938,0)),"")</f>
        <v/>
      </c>
      <c r="R249" s="79">
        <f ca="1">IF(ISNUMBER(SEARCH($P$2,B249)),MAX(R$1:$R248)+1,0)</f>
        <v>0</v>
      </c>
    </row>
    <row r="250" spans="1:18" x14ac:dyDescent="0.35">
      <c r="A250" s="89">
        <v>500012</v>
      </c>
      <c r="B250" s="90" t="s">
        <v>1112</v>
      </c>
      <c r="D250" s="89">
        <v>840</v>
      </c>
      <c r="E250" s="90" t="s">
        <v>1709</v>
      </c>
      <c r="G250" s="90" t="s">
        <v>197</v>
      </c>
      <c r="H250" s="90" t="s">
        <v>162</v>
      </c>
      <c r="I250" s="90" t="s">
        <v>1709</v>
      </c>
      <c r="J250" s="90" t="s">
        <v>1709</v>
      </c>
      <c r="K250" s="89">
        <v>400</v>
      </c>
      <c r="L250" s="90" t="s">
        <v>321</v>
      </c>
      <c r="M250" s="90" t="s">
        <v>1111</v>
      </c>
      <c r="N250" s="91">
        <v>46.514299999999999</v>
      </c>
      <c r="O250" s="91">
        <v>-116.29770000000001</v>
      </c>
      <c r="P250" s="80"/>
      <c r="Q250" s="81" t="str">
        <f ca="1">IFERROR(INDEX($B$2:$B$938,MATCH(ROWS(Q$1:$Q249),$R$2:$R$938,0)),"")</f>
        <v/>
      </c>
      <c r="R250" s="79">
        <f ca="1">IF(ISNUMBER(SEARCH($P$2,B250)),MAX(R$1:$R249)+1,0)</f>
        <v>0</v>
      </c>
    </row>
    <row r="251" spans="1:18" x14ac:dyDescent="0.35">
      <c r="A251" s="89">
        <v>910514</v>
      </c>
      <c r="B251" s="90" t="s">
        <v>1516</v>
      </c>
      <c r="E251" s="90" t="s">
        <v>1709</v>
      </c>
      <c r="G251" s="90" t="s">
        <v>197</v>
      </c>
      <c r="H251" s="90" t="s">
        <v>162</v>
      </c>
      <c r="I251" s="90" t="s">
        <v>1709</v>
      </c>
      <c r="J251" s="90" t="s">
        <v>1709</v>
      </c>
      <c r="L251" s="90" t="s">
        <v>321</v>
      </c>
      <c r="M251" s="90" t="s">
        <v>1709</v>
      </c>
      <c r="P251" s="80"/>
      <c r="Q251" s="81" t="str">
        <f ca="1">IFERROR(INDEX($B$2:$B$938,MATCH(ROWS(Q$1:$Q250),$R$2:$R$938,0)),"")</f>
        <v/>
      </c>
      <c r="R251" s="79">
        <f ca="1">IF(ISNUMBER(SEARCH($P$2,B251)),MAX(R$1:$R250)+1,0)</f>
        <v>0</v>
      </c>
    </row>
    <row r="252" spans="1:18" x14ac:dyDescent="0.35">
      <c r="A252" s="89">
        <v>910573</v>
      </c>
      <c r="B252" s="90" t="s">
        <v>1778</v>
      </c>
      <c r="D252" s="89">
        <v>10776</v>
      </c>
      <c r="E252" s="90" t="s">
        <v>1709</v>
      </c>
      <c r="G252" s="90" t="s">
        <v>249</v>
      </c>
      <c r="H252" s="90" t="s">
        <v>166</v>
      </c>
      <c r="I252" s="90" t="s">
        <v>1709</v>
      </c>
      <c r="J252" s="90" t="s">
        <v>1709</v>
      </c>
      <c r="K252" s="89">
        <v>48</v>
      </c>
      <c r="L252" s="90" t="s">
        <v>1779</v>
      </c>
      <c r="M252" s="90" t="s">
        <v>1780</v>
      </c>
      <c r="N252" s="91">
        <v>34.195799999999998</v>
      </c>
      <c r="O252" s="91">
        <v>-119.1664</v>
      </c>
      <c r="P252" s="80"/>
      <c r="Q252" s="81" t="str">
        <f ca="1">IFERROR(INDEX($B$2:$B$938,MATCH(ROWS(Q$1:$Q251),$R$2:$R$938,0)),"")</f>
        <v/>
      </c>
      <c r="R252" s="79">
        <f ca="1">IF(ISNUMBER(SEARCH($P$2,B252)),MAX(R$1:$R251)+1,0)</f>
        <v>0</v>
      </c>
    </row>
    <row r="253" spans="1:18" x14ac:dyDescent="0.35">
      <c r="A253" s="89">
        <v>510103</v>
      </c>
      <c r="B253" s="90" t="s">
        <v>1110</v>
      </c>
      <c r="E253" s="90" t="s">
        <v>1709</v>
      </c>
      <c r="G253" s="90" t="s">
        <v>163</v>
      </c>
      <c r="H253" s="90" t="s">
        <v>162</v>
      </c>
      <c r="I253" s="90" t="s">
        <v>1709</v>
      </c>
      <c r="J253" s="90" t="s">
        <v>1709</v>
      </c>
      <c r="K253" s="89">
        <v>0.2</v>
      </c>
      <c r="L253" s="90" t="s">
        <v>1709</v>
      </c>
      <c r="M253" s="90" t="s">
        <v>1709</v>
      </c>
      <c r="P253" s="80"/>
      <c r="Q253" s="81" t="str">
        <f ca="1">IFERROR(INDEX($B$2:$B$938,MATCH(ROWS(Q$1:$Q252),$R$2:$R$938,0)),"")</f>
        <v/>
      </c>
      <c r="R253" s="79">
        <f ca="1">IF(ISNUMBER(SEARCH($P$2,B253)),MAX(R$1:$R252)+1,0)</f>
        <v>0</v>
      </c>
    </row>
    <row r="254" spans="1:18" x14ac:dyDescent="0.35">
      <c r="A254" s="89">
        <v>500160</v>
      </c>
      <c r="B254" s="90" t="s">
        <v>1109</v>
      </c>
      <c r="D254" s="89">
        <v>3024</v>
      </c>
      <c r="E254" s="90" t="s">
        <v>1709</v>
      </c>
      <c r="F254" s="89">
        <v>60509</v>
      </c>
      <c r="G254" s="90" t="s">
        <v>190</v>
      </c>
      <c r="H254" s="90" t="s">
        <v>162</v>
      </c>
      <c r="I254" s="90" t="s">
        <v>1709</v>
      </c>
      <c r="J254" s="90" t="s">
        <v>1709</v>
      </c>
      <c r="K254" s="89">
        <v>2.8</v>
      </c>
      <c r="L254" s="90" t="s">
        <v>25</v>
      </c>
      <c r="M254" s="90" t="s">
        <v>1108</v>
      </c>
      <c r="N254" s="91">
        <v>42.514575000000001</v>
      </c>
      <c r="O254" s="91">
        <v>-122.757062</v>
      </c>
      <c r="P254" s="80"/>
      <c r="Q254" s="81" t="str">
        <f ca="1">IFERROR(INDEX($B$2:$B$938,MATCH(ROWS(Q$1:$Q253),$R$2:$R$938,0)),"")</f>
        <v/>
      </c>
      <c r="R254" s="79">
        <f ca="1">IF(ISNUMBER(SEARCH($P$2,B254)),MAX(R$1:$R253)+1,0)</f>
        <v>0</v>
      </c>
    </row>
    <row r="255" spans="1:18" x14ac:dyDescent="0.35">
      <c r="A255" s="89">
        <v>500219</v>
      </c>
      <c r="B255" s="90" t="s">
        <v>1107</v>
      </c>
      <c r="E255" s="90" t="s">
        <v>1709</v>
      </c>
      <c r="G255" s="90" t="s">
        <v>190</v>
      </c>
      <c r="H255" s="90" t="s">
        <v>162</v>
      </c>
      <c r="I255" s="90" t="s">
        <v>1709</v>
      </c>
      <c r="J255" s="90" t="s">
        <v>161</v>
      </c>
      <c r="K255" s="89">
        <v>0.9</v>
      </c>
      <c r="L255" s="90" t="s">
        <v>1709</v>
      </c>
      <c r="M255" s="90" t="s">
        <v>1709</v>
      </c>
      <c r="P255" s="80"/>
      <c r="Q255" s="81" t="str">
        <f ca="1">IFERROR(INDEX($B$2:$B$938,MATCH(ROWS(Q$1:$Q254),$R$2:$R$938,0)),"")</f>
        <v/>
      </c>
      <c r="R255" s="79">
        <f ca="1">IF(ISNUMBER(SEARCH($P$2,B255)),MAX(R$1:$R254)+1,0)</f>
        <v>0</v>
      </c>
    </row>
    <row r="256" spans="1:18" x14ac:dyDescent="0.35">
      <c r="A256" s="89">
        <v>501071</v>
      </c>
      <c r="B256" s="90" t="s">
        <v>1106</v>
      </c>
      <c r="E256" s="90" t="s">
        <v>1709</v>
      </c>
      <c r="G256" s="90" t="s">
        <v>163</v>
      </c>
      <c r="H256" s="90" t="s">
        <v>162</v>
      </c>
      <c r="I256" s="90" t="s">
        <v>1709</v>
      </c>
      <c r="J256" s="90" t="s">
        <v>161</v>
      </c>
      <c r="K256" s="89">
        <v>196</v>
      </c>
      <c r="L256" s="90" t="s">
        <v>1709</v>
      </c>
      <c r="M256" s="90" t="s">
        <v>1709</v>
      </c>
      <c r="P256" s="80"/>
      <c r="Q256" s="81" t="str">
        <f ca="1">IFERROR(INDEX($B$2:$B$938,MATCH(ROWS(Q$1:$Q255),$R$2:$R$938,0)),"")</f>
        <v/>
      </c>
      <c r="R256" s="79">
        <f ca="1">IF(ISNUMBER(SEARCH($P$2,B256)),MAX(R$1:$R255)+1,0)</f>
        <v>0</v>
      </c>
    </row>
    <row r="257" spans="1:18" x14ac:dyDescent="0.35">
      <c r="A257" s="89">
        <v>501072</v>
      </c>
      <c r="B257" s="90" t="s">
        <v>1105</v>
      </c>
      <c r="E257" s="90" t="s">
        <v>1709</v>
      </c>
      <c r="G257" s="90" t="s">
        <v>163</v>
      </c>
      <c r="H257" s="90" t="s">
        <v>162</v>
      </c>
      <c r="I257" s="90" t="s">
        <v>1709</v>
      </c>
      <c r="J257" s="90" t="s">
        <v>161</v>
      </c>
      <c r="K257" s="89">
        <v>1.6</v>
      </c>
      <c r="L257" s="90" t="s">
        <v>1709</v>
      </c>
      <c r="M257" s="90" t="s">
        <v>1709</v>
      </c>
      <c r="P257" s="80"/>
      <c r="Q257" s="81" t="str">
        <f ca="1">IFERROR(INDEX($B$2:$B$938,MATCH(ROWS(Q$1:$Q256),$R$2:$R$938,0)),"")</f>
        <v/>
      </c>
      <c r="R257" s="79">
        <f ca="1">IF(ISNUMBER(SEARCH($P$2,B257)),MAX(R$1:$R256)+1,0)</f>
        <v>0</v>
      </c>
    </row>
    <row r="258" spans="1:18" x14ac:dyDescent="0.35">
      <c r="A258" s="89">
        <v>700006</v>
      </c>
      <c r="B258" s="90" t="s">
        <v>1104</v>
      </c>
      <c r="E258" s="90" t="s">
        <v>1709</v>
      </c>
      <c r="G258" s="90" t="s">
        <v>225</v>
      </c>
      <c r="H258" s="90" t="s">
        <v>189</v>
      </c>
      <c r="I258" s="90" t="s">
        <v>1709</v>
      </c>
      <c r="J258" s="90" t="s">
        <v>161</v>
      </c>
      <c r="K258" s="89">
        <v>0.66500000000000004</v>
      </c>
      <c r="L258" s="90" t="s">
        <v>1709</v>
      </c>
      <c r="M258" s="90" t="s">
        <v>1709</v>
      </c>
      <c r="P258" s="80"/>
      <c r="Q258" s="81" t="str">
        <f ca="1">IFERROR(INDEX($B$2:$B$938,MATCH(ROWS(Q$1:$Q257),$R$2:$R$938,0)),"")</f>
        <v/>
      </c>
      <c r="R258" s="79">
        <f ca="1">IF(ISNUMBER(SEARCH($P$2,B258)),MAX(R$1:$R257)+1,0)</f>
        <v>0</v>
      </c>
    </row>
    <row r="259" spans="1:18" x14ac:dyDescent="0.35">
      <c r="A259" s="89">
        <v>501074</v>
      </c>
      <c r="B259" s="90" t="s">
        <v>1917</v>
      </c>
      <c r="D259" s="89">
        <v>56696</v>
      </c>
      <c r="E259" s="90" t="s">
        <v>1709</v>
      </c>
      <c r="G259" s="90" t="s">
        <v>178</v>
      </c>
      <c r="H259" s="90" t="s">
        <v>162</v>
      </c>
      <c r="I259" s="90" t="s">
        <v>1709</v>
      </c>
      <c r="J259" s="90" t="s">
        <v>1709</v>
      </c>
      <c r="K259" s="89">
        <v>2.2000000000000002</v>
      </c>
      <c r="L259" s="90" t="s">
        <v>185</v>
      </c>
      <c r="M259" s="90" t="s">
        <v>1095</v>
      </c>
      <c r="N259" s="91">
        <v>46.378380999999997</v>
      </c>
      <c r="O259" s="91">
        <v>-119.25452199999999</v>
      </c>
      <c r="P259" s="80"/>
      <c r="Q259" s="81" t="str">
        <f ca="1">IFERROR(INDEX($B$2:$B$938,MATCH(ROWS(Q$1:$Q258),$R$2:$R$938,0)),"")</f>
        <v/>
      </c>
      <c r="R259" s="79">
        <f ca="1">IF(ISNUMBER(SEARCH($P$2,B259)),MAX(R$1:$R258)+1,0)</f>
        <v>0</v>
      </c>
    </row>
    <row r="260" spans="1:18" x14ac:dyDescent="0.35">
      <c r="A260" s="89">
        <v>910481</v>
      </c>
      <c r="B260" s="90" t="s">
        <v>1517</v>
      </c>
      <c r="D260" s="89">
        <v>62591</v>
      </c>
      <c r="E260" s="90" t="s">
        <v>1709</v>
      </c>
      <c r="F260" s="89">
        <v>64815</v>
      </c>
      <c r="G260" s="90" t="s">
        <v>182</v>
      </c>
      <c r="H260" s="90" t="s">
        <v>196</v>
      </c>
      <c r="I260" s="90" t="s">
        <v>195</v>
      </c>
      <c r="J260" s="90" t="s">
        <v>1709</v>
      </c>
      <c r="K260" s="89">
        <v>249.8</v>
      </c>
      <c r="L260" s="90" t="s">
        <v>25</v>
      </c>
      <c r="M260" s="90" t="s">
        <v>1518</v>
      </c>
      <c r="N260" s="91">
        <v>41.932405000000003</v>
      </c>
      <c r="O260" s="91">
        <v>-106.35843</v>
      </c>
      <c r="P260" s="80"/>
      <c r="Q260" s="81" t="str">
        <f ca="1">IFERROR(INDEX($B$2:$B$938,MATCH(ROWS(Q$1:$Q259),$R$2:$R$938,0)),"")</f>
        <v/>
      </c>
      <c r="R260" s="79">
        <f ca="1">IF(ISNUMBER(SEARCH($P$2,B260)),MAX(R$1:$R259)+1,0)</f>
        <v>0</v>
      </c>
    </row>
    <row r="261" spans="1:18" x14ac:dyDescent="0.35">
      <c r="A261" s="89">
        <v>810101</v>
      </c>
      <c r="B261" s="90" t="s">
        <v>1103</v>
      </c>
      <c r="D261" s="89">
        <v>58098</v>
      </c>
      <c r="E261" s="90" t="s">
        <v>1709</v>
      </c>
      <c r="F261" s="89">
        <v>62786</v>
      </c>
      <c r="G261" s="90" t="s">
        <v>445</v>
      </c>
      <c r="H261" s="90" t="s">
        <v>196</v>
      </c>
      <c r="I261" s="90" t="s">
        <v>195</v>
      </c>
      <c r="J261" s="90" t="s">
        <v>1709</v>
      </c>
      <c r="K261" s="89">
        <v>298.2</v>
      </c>
      <c r="L261" s="90" t="s">
        <v>188</v>
      </c>
      <c r="M261" s="90" t="s">
        <v>1613</v>
      </c>
      <c r="N261" s="91">
        <v>34.651111</v>
      </c>
      <c r="O261" s="91">
        <v>-105.46166700000001</v>
      </c>
      <c r="P261" s="80"/>
      <c r="Q261" s="81" t="str">
        <f ca="1">IFERROR(INDEX($B$2:$B$938,MATCH(ROWS(Q$1:$Q260),$R$2:$R$938,0)),"")</f>
        <v/>
      </c>
      <c r="R261" s="79">
        <f ca="1">IF(ISNUMBER(SEARCH($P$2,B261)),MAX(R$1:$R260)+1,0)</f>
        <v>0</v>
      </c>
    </row>
    <row r="262" spans="1:18" x14ac:dyDescent="0.35">
      <c r="A262" s="89">
        <v>710126</v>
      </c>
      <c r="B262" s="90" t="s">
        <v>1102</v>
      </c>
      <c r="D262" s="89">
        <v>61497</v>
      </c>
      <c r="E262" s="90" t="s">
        <v>1709</v>
      </c>
      <c r="F262" s="89">
        <v>64005</v>
      </c>
      <c r="G262" s="90" t="s">
        <v>190</v>
      </c>
      <c r="H262" s="90" t="s">
        <v>189</v>
      </c>
      <c r="I262" s="90" t="s">
        <v>195</v>
      </c>
      <c r="J262" s="90" t="s">
        <v>1709</v>
      </c>
      <c r="K262" s="89">
        <v>10</v>
      </c>
      <c r="L262" s="90" t="s">
        <v>1709</v>
      </c>
      <c r="M262" s="90" t="s">
        <v>1101</v>
      </c>
      <c r="N262" s="91">
        <v>44.618000000000002</v>
      </c>
      <c r="O262" s="91">
        <v>-121.205</v>
      </c>
      <c r="P262" s="80"/>
      <c r="Q262" s="81" t="str">
        <f ca="1">IFERROR(INDEX($B$2:$B$938,MATCH(ROWS(Q$1:$Q261),$R$2:$R$938,0)),"")</f>
        <v/>
      </c>
      <c r="R262" s="79">
        <f ca="1">IF(ISNUMBER(SEARCH($P$2,B262)),MAX(R$1:$R261)+1,0)</f>
        <v>0</v>
      </c>
    </row>
    <row r="263" spans="1:18" x14ac:dyDescent="0.35">
      <c r="A263" s="89">
        <v>501073</v>
      </c>
      <c r="B263" s="90" t="s">
        <v>1100</v>
      </c>
      <c r="E263" s="90" t="s">
        <v>1709</v>
      </c>
      <c r="G263" s="90" t="s">
        <v>163</v>
      </c>
      <c r="H263" s="90" t="s">
        <v>162</v>
      </c>
      <c r="I263" s="90" t="s">
        <v>1709</v>
      </c>
      <c r="J263" s="90" t="s">
        <v>161</v>
      </c>
      <c r="K263" s="89">
        <v>1.1299999999999999</v>
      </c>
      <c r="L263" s="90" t="s">
        <v>1709</v>
      </c>
      <c r="M263" s="90" t="s">
        <v>1709</v>
      </c>
      <c r="P263" s="80"/>
      <c r="Q263" s="81" t="str">
        <f ca="1">IFERROR(INDEX($B$2:$B$938,MATCH(ROWS(Q$1:$Q262),$R$2:$R$938,0)),"")</f>
        <v/>
      </c>
      <c r="R263" s="79">
        <f ca="1">IF(ISNUMBER(SEARCH($P$2,B263)),MAX(R$1:$R262)+1,0)</f>
        <v>0</v>
      </c>
    </row>
    <row r="264" spans="1:18" x14ac:dyDescent="0.35">
      <c r="A264" s="89">
        <v>800050</v>
      </c>
      <c r="B264" s="90" t="s">
        <v>1099</v>
      </c>
      <c r="D264" s="89">
        <v>56623</v>
      </c>
      <c r="E264" s="90" t="s">
        <v>1709</v>
      </c>
      <c r="F264" s="89">
        <v>61034</v>
      </c>
      <c r="G264" s="90" t="s">
        <v>190</v>
      </c>
      <c r="H264" s="90" t="s">
        <v>196</v>
      </c>
      <c r="I264" s="90" t="s">
        <v>195</v>
      </c>
      <c r="J264" s="90" t="s">
        <v>1709</v>
      </c>
      <c r="K264" s="89">
        <v>100.7</v>
      </c>
      <c r="L264" s="90" t="s">
        <v>1098</v>
      </c>
      <c r="M264" s="90" t="s">
        <v>1097</v>
      </c>
      <c r="N264" s="91">
        <v>45.085220999999997</v>
      </c>
      <c r="O264" s="91">
        <v>-117.816273</v>
      </c>
      <c r="P264" s="80"/>
      <c r="Q264" s="81" t="str">
        <f ca="1">IFERROR(INDEX($B$2:$B$938,MATCH(ROWS(Q$1:$Q263),$R$2:$R$938,0)),"")</f>
        <v/>
      </c>
      <c r="R264" s="79">
        <f ca="1">IF(ISNUMBER(SEARCH($P$2,B264)),MAX(R$1:$R263)+1,0)</f>
        <v>0</v>
      </c>
    </row>
    <row r="265" spans="1:18" x14ac:dyDescent="0.35">
      <c r="A265" s="89">
        <v>501026</v>
      </c>
      <c r="B265" s="90" t="s">
        <v>1096</v>
      </c>
      <c r="E265" s="90" t="s">
        <v>1709</v>
      </c>
      <c r="G265" s="90" t="s">
        <v>163</v>
      </c>
      <c r="H265" s="90" t="s">
        <v>162</v>
      </c>
      <c r="I265" s="90" t="s">
        <v>1709</v>
      </c>
      <c r="J265" s="90" t="s">
        <v>161</v>
      </c>
      <c r="K265" s="89">
        <v>12</v>
      </c>
      <c r="L265" s="90" t="s">
        <v>217</v>
      </c>
      <c r="M265" s="90" t="s">
        <v>1709</v>
      </c>
      <c r="P265" s="80"/>
      <c r="Q265" s="81" t="str">
        <f ca="1">IFERROR(INDEX($B$2:$B$938,MATCH(ROWS(Q$1:$Q264),$R$2:$R$938,0)),"")</f>
        <v/>
      </c>
      <c r="R265" s="79">
        <f ca="1">IF(ISNUMBER(SEARCH($P$2,B265)),MAX(R$1:$R264)+1,0)</f>
        <v>0</v>
      </c>
    </row>
    <row r="266" spans="1:18" x14ac:dyDescent="0.35">
      <c r="A266" s="89">
        <v>910046</v>
      </c>
      <c r="B266" s="90" t="s">
        <v>1094</v>
      </c>
      <c r="C266" s="89">
        <v>1006502</v>
      </c>
      <c r="D266" s="89">
        <v>7870</v>
      </c>
      <c r="E266" s="90" t="s">
        <v>1709</v>
      </c>
      <c r="G266" s="90" t="s">
        <v>178</v>
      </c>
      <c r="H266" s="90" t="s">
        <v>166</v>
      </c>
      <c r="I266" s="90" t="s">
        <v>1709</v>
      </c>
      <c r="J266" s="90" t="s">
        <v>1709</v>
      </c>
      <c r="K266" s="89">
        <v>165</v>
      </c>
      <c r="L266" s="90" t="s">
        <v>1709</v>
      </c>
      <c r="M266" s="90" t="s">
        <v>1093</v>
      </c>
      <c r="N266" s="91">
        <v>48.746000000000002</v>
      </c>
      <c r="O266" s="91">
        <v>-122.486</v>
      </c>
      <c r="P266" s="80"/>
      <c r="Q266" s="81" t="str">
        <f ca="1">IFERROR(INDEX($B$2:$B$938,MATCH(ROWS(Q$1:$Q265),$R$2:$R$938,0)),"")</f>
        <v/>
      </c>
      <c r="R266" s="79">
        <f ca="1">IF(ISNUMBER(SEARCH($P$2,B266)),MAX(R$1:$R265)+1,0)</f>
        <v>0</v>
      </c>
    </row>
    <row r="267" spans="1:18" x14ac:dyDescent="0.35">
      <c r="A267" s="89">
        <v>810011</v>
      </c>
      <c r="B267" s="90" t="s">
        <v>1092</v>
      </c>
      <c r="E267" s="90" t="s">
        <v>1709</v>
      </c>
      <c r="F267" s="89">
        <v>60519</v>
      </c>
      <c r="G267" s="90" t="s">
        <v>328</v>
      </c>
      <c r="H267" s="90" t="s">
        <v>196</v>
      </c>
      <c r="I267" s="90" t="s">
        <v>1709</v>
      </c>
      <c r="J267" s="90" t="s">
        <v>161</v>
      </c>
      <c r="K267" s="89">
        <v>155</v>
      </c>
      <c r="L267" s="90" t="s">
        <v>1709</v>
      </c>
      <c r="M267" s="90" t="s">
        <v>1709</v>
      </c>
      <c r="P267" s="80"/>
      <c r="Q267" s="81" t="str">
        <f ca="1">IFERROR(INDEX($B$2:$B$938,MATCH(ROWS(Q$1:$Q266),$R$2:$R$938,0)),"")</f>
        <v/>
      </c>
      <c r="R267" s="79">
        <f ca="1">IF(ISNUMBER(SEARCH($P$2,B267)),MAX(R$1:$R266)+1,0)</f>
        <v>0</v>
      </c>
    </row>
    <row r="268" spans="1:18" x14ac:dyDescent="0.35">
      <c r="A268" s="89">
        <v>910516</v>
      </c>
      <c r="B268" s="90" t="s">
        <v>1614</v>
      </c>
      <c r="E268" s="90" t="s">
        <v>1709</v>
      </c>
      <c r="F268" s="89">
        <v>64016</v>
      </c>
      <c r="G268" s="90" t="s">
        <v>328</v>
      </c>
      <c r="H268" s="90" t="s">
        <v>196</v>
      </c>
      <c r="I268" s="90" t="s">
        <v>195</v>
      </c>
      <c r="J268" s="90" t="s">
        <v>1709</v>
      </c>
      <c r="K268" s="89">
        <v>105</v>
      </c>
      <c r="L268" s="90" t="s">
        <v>1615</v>
      </c>
      <c r="M268" s="90" t="s">
        <v>1709</v>
      </c>
      <c r="P268" s="80"/>
      <c r="Q268" s="81" t="str">
        <f ca="1">IFERROR(INDEX($B$2:$B$938,MATCH(ROWS(Q$1:$Q267),$R$2:$R$938,0)),"")</f>
        <v/>
      </c>
      <c r="R268" s="79">
        <f ca="1">IF(ISNUMBER(SEARCH($P$2,B268)),MAX(R$1:$R267)+1,0)</f>
        <v>0</v>
      </c>
    </row>
    <row r="269" spans="1:18" x14ac:dyDescent="0.35">
      <c r="A269" s="89">
        <v>700131</v>
      </c>
      <c r="B269" s="90" t="s">
        <v>1091</v>
      </c>
      <c r="D269" s="89">
        <v>59386</v>
      </c>
      <c r="E269" s="90" t="s">
        <v>1709</v>
      </c>
      <c r="F269" s="89">
        <v>63329</v>
      </c>
      <c r="G269" s="90" t="s">
        <v>225</v>
      </c>
      <c r="H269" s="90" t="s">
        <v>189</v>
      </c>
      <c r="I269" s="90" t="s">
        <v>195</v>
      </c>
      <c r="J269" s="90" t="s">
        <v>161</v>
      </c>
      <c r="K269" s="89">
        <v>80</v>
      </c>
      <c r="L269" s="90" t="s">
        <v>1709</v>
      </c>
      <c r="M269" s="90" t="s">
        <v>1090</v>
      </c>
      <c r="N269" s="91">
        <v>37.641111000000002</v>
      </c>
      <c r="O269" s="91">
        <v>-113.6125</v>
      </c>
      <c r="P269" s="80"/>
      <c r="Q269" s="81" t="str">
        <f ca="1">IFERROR(INDEX($B$2:$B$938,MATCH(ROWS(Q$1:$Q268),$R$2:$R$938,0)),"")</f>
        <v/>
      </c>
      <c r="R269" s="79">
        <f ca="1">IF(ISNUMBER(SEARCH($P$2,B269)),MAX(R$1:$R268)+1,0)</f>
        <v>0</v>
      </c>
    </row>
    <row r="270" spans="1:18" x14ac:dyDescent="0.35">
      <c r="A270" s="89">
        <v>700132</v>
      </c>
      <c r="B270" s="90" t="s">
        <v>1089</v>
      </c>
      <c r="D270" s="89">
        <v>59387</v>
      </c>
      <c r="E270" s="90" t="s">
        <v>1709</v>
      </c>
      <c r="F270" s="89">
        <v>63622</v>
      </c>
      <c r="G270" s="90" t="s">
        <v>225</v>
      </c>
      <c r="H270" s="90" t="s">
        <v>189</v>
      </c>
      <c r="I270" s="90" t="s">
        <v>195</v>
      </c>
      <c r="J270" s="90" t="s">
        <v>161</v>
      </c>
      <c r="K270" s="89">
        <v>80</v>
      </c>
      <c r="L270" s="90" t="s">
        <v>1709</v>
      </c>
      <c r="M270" s="90" t="s">
        <v>1088</v>
      </c>
      <c r="N270" s="91">
        <v>38.524166999999998</v>
      </c>
      <c r="O270" s="91">
        <v>-113.033889</v>
      </c>
      <c r="P270" s="80"/>
      <c r="Q270" s="81" t="str">
        <f ca="1">IFERROR(INDEX($B$2:$B$938,MATCH(ROWS(Q$1:$Q269),$R$2:$R$938,0)),"")</f>
        <v/>
      </c>
      <c r="R270" s="79">
        <f ca="1">IF(ISNUMBER(SEARCH($P$2,B270)),MAX(R$1:$R269)+1,0)</f>
        <v>0</v>
      </c>
    </row>
    <row r="271" spans="1:18" x14ac:dyDescent="0.35">
      <c r="A271" s="89">
        <v>700133</v>
      </c>
      <c r="B271" s="90" t="s">
        <v>1087</v>
      </c>
      <c r="D271" s="89">
        <v>59388</v>
      </c>
      <c r="E271" s="90" t="s">
        <v>1709</v>
      </c>
      <c r="F271" s="89">
        <v>63668</v>
      </c>
      <c r="G271" s="90" t="s">
        <v>225</v>
      </c>
      <c r="H271" s="90" t="s">
        <v>189</v>
      </c>
      <c r="I271" s="90" t="s">
        <v>195</v>
      </c>
      <c r="J271" s="90" t="s">
        <v>161</v>
      </c>
      <c r="K271" s="89">
        <v>80</v>
      </c>
      <c r="L271" s="90" t="s">
        <v>1709</v>
      </c>
      <c r="M271" s="90" t="s">
        <v>1086</v>
      </c>
      <c r="N271" s="91">
        <v>38.500833</v>
      </c>
      <c r="O271" s="91">
        <v>-113.03</v>
      </c>
      <c r="P271" s="80"/>
      <c r="Q271" s="81" t="str">
        <f ca="1">IFERROR(INDEX($B$2:$B$938,MATCH(ROWS(Q$1:$Q270),$R$2:$R$938,0)),"")</f>
        <v/>
      </c>
      <c r="R271" s="79">
        <f ca="1">IF(ISNUMBER(SEARCH($P$2,B271)),MAX(R$1:$R270)+1,0)</f>
        <v>0</v>
      </c>
    </row>
    <row r="272" spans="1:18" x14ac:dyDescent="0.35">
      <c r="A272" s="89">
        <v>700134</v>
      </c>
      <c r="B272" s="90" t="s">
        <v>1085</v>
      </c>
      <c r="D272" s="89">
        <v>59389</v>
      </c>
      <c r="E272" s="90" t="s">
        <v>1709</v>
      </c>
      <c r="F272" s="89">
        <v>63669</v>
      </c>
      <c r="G272" s="90" t="s">
        <v>225</v>
      </c>
      <c r="H272" s="90" t="s">
        <v>189</v>
      </c>
      <c r="I272" s="90" t="s">
        <v>195</v>
      </c>
      <c r="J272" s="90" t="s">
        <v>161</v>
      </c>
      <c r="K272" s="89">
        <v>80</v>
      </c>
      <c r="L272" s="90" t="s">
        <v>1709</v>
      </c>
      <c r="M272" s="90" t="s">
        <v>1084</v>
      </c>
      <c r="N272" s="91">
        <v>38.497777999999997</v>
      </c>
      <c r="O272" s="91">
        <v>-112.98694399999999</v>
      </c>
      <c r="P272" s="80"/>
      <c r="Q272" s="81" t="str">
        <f ca="1">IFERROR(INDEX($B$2:$B$938,MATCH(ROWS(Q$1:$Q271),$R$2:$R$938,0)),"")</f>
        <v/>
      </c>
      <c r="R272" s="79">
        <f ca="1">IF(ISNUMBER(SEARCH($P$2,B272)),MAX(R$1:$R271)+1,0)</f>
        <v>0</v>
      </c>
    </row>
    <row r="273" spans="1:18" x14ac:dyDescent="0.35">
      <c r="A273" s="89">
        <v>800010</v>
      </c>
      <c r="B273" s="90" t="s">
        <v>1083</v>
      </c>
      <c r="D273" s="89">
        <v>57137</v>
      </c>
      <c r="E273" s="90" t="s">
        <v>1709</v>
      </c>
      <c r="F273" s="89">
        <v>60928</v>
      </c>
      <c r="G273" s="90" t="s">
        <v>190</v>
      </c>
      <c r="H273" s="90" t="s">
        <v>196</v>
      </c>
      <c r="I273" s="90" t="s">
        <v>195</v>
      </c>
      <c r="J273" s="90" t="s">
        <v>1709</v>
      </c>
      <c r="K273" s="89">
        <v>63</v>
      </c>
      <c r="L273" s="90" t="s">
        <v>1709</v>
      </c>
      <c r="M273" s="90" t="s">
        <v>1082</v>
      </c>
      <c r="N273" s="91">
        <v>45.942999999999998</v>
      </c>
      <c r="O273" s="91">
        <v>-118.59099999999999</v>
      </c>
      <c r="P273" s="80"/>
      <c r="Q273" s="81" t="str">
        <f ca="1">IFERROR(INDEX($B$2:$B$938,MATCH(ROWS(Q$1:$Q272),$R$2:$R$938,0)),"")</f>
        <v/>
      </c>
      <c r="R273" s="79">
        <f ca="1">IF(ISNUMBER(SEARCH($P$2,B273)),MAX(R$1:$R272)+1,0)</f>
        <v>0</v>
      </c>
    </row>
    <row r="274" spans="1:18" x14ac:dyDescent="0.35">
      <c r="A274" s="89">
        <v>910104</v>
      </c>
      <c r="B274" s="90" t="s">
        <v>1081</v>
      </c>
      <c r="C274" s="89">
        <v>1000120</v>
      </c>
      <c r="D274" s="89">
        <v>7953</v>
      </c>
      <c r="E274" s="90" t="s">
        <v>1709</v>
      </c>
      <c r="G274" s="90" t="s">
        <v>197</v>
      </c>
      <c r="H274" s="90" t="s">
        <v>166</v>
      </c>
      <c r="I274" s="90" t="s">
        <v>1709</v>
      </c>
      <c r="J274" s="90" t="s">
        <v>1709</v>
      </c>
      <c r="K274" s="89">
        <v>261.24599999999998</v>
      </c>
      <c r="L274" s="90" t="s">
        <v>497</v>
      </c>
      <c r="M274" s="90" t="s">
        <v>1080</v>
      </c>
      <c r="N274" s="91">
        <v>43.179175999999998</v>
      </c>
      <c r="O274" s="91">
        <v>-115.734315</v>
      </c>
      <c r="P274" s="80"/>
      <c r="Q274" s="81" t="str">
        <f ca="1">IFERROR(INDEX($B$2:$B$938,MATCH(ROWS(Q$1:$Q273),$R$2:$R$938,0)),"")</f>
        <v/>
      </c>
      <c r="R274" s="79">
        <f ca="1">IF(ISNUMBER(SEARCH($P$2,B274)),MAX(R$1:$R273)+1,0)</f>
        <v>0</v>
      </c>
    </row>
    <row r="275" spans="1:18" x14ac:dyDescent="0.35">
      <c r="A275" s="89">
        <v>900561</v>
      </c>
      <c r="B275" s="90" t="s">
        <v>1079</v>
      </c>
      <c r="D275" s="89">
        <v>56781</v>
      </c>
      <c r="E275" s="90" t="s">
        <v>1709</v>
      </c>
      <c r="F275" s="89">
        <v>60739</v>
      </c>
      <c r="G275" s="90" t="s">
        <v>190</v>
      </c>
      <c r="H275" s="90" t="s">
        <v>220</v>
      </c>
      <c r="I275" s="90" t="s">
        <v>195</v>
      </c>
      <c r="J275" s="90" t="s">
        <v>1709</v>
      </c>
      <c r="K275" s="89">
        <v>10</v>
      </c>
      <c r="L275" s="90" t="s">
        <v>1709</v>
      </c>
      <c r="M275" s="90" t="s">
        <v>1078</v>
      </c>
      <c r="N275" s="91">
        <v>44.770792</v>
      </c>
      <c r="O275" s="91">
        <v>-122.611974</v>
      </c>
      <c r="P275" s="80"/>
      <c r="Q275" s="81" t="str">
        <f ca="1">IFERROR(INDEX($B$2:$B$938,MATCH(ROWS(Q$1:$Q274),$R$2:$R$938,0)),"")</f>
        <v/>
      </c>
      <c r="R275" s="79">
        <f ca="1">IF(ISNUMBER(SEARCH($P$2,B275)),MAX(R$1:$R274)+1,0)</f>
        <v>0</v>
      </c>
    </row>
    <row r="276" spans="1:18" x14ac:dyDescent="0.35">
      <c r="A276" s="89">
        <v>500192</v>
      </c>
      <c r="B276" s="90" t="s">
        <v>1077</v>
      </c>
      <c r="D276" s="89">
        <v>296</v>
      </c>
      <c r="E276" s="90" t="s">
        <v>1709</v>
      </c>
      <c r="F276" s="89">
        <v>60539</v>
      </c>
      <c r="G276" s="90" t="s">
        <v>249</v>
      </c>
      <c r="H276" s="90" t="s">
        <v>162</v>
      </c>
      <c r="I276" s="90" t="s">
        <v>195</v>
      </c>
      <c r="J276" s="90" t="s">
        <v>1709</v>
      </c>
      <c r="K276" s="89">
        <v>2.2000000000000002</v>
      </c>
      <c r="L276" s="90" t="s">
        <v>25</v>
      </c>
      <c r="M276" s="90" t="s">
        <v>1076</v>
      </c>
      <c r="N276" s="91">
        <v>41.985605</v>
      </c>
      <c r="O276" s="91">
        <v>-122.360455</v>
      </c>
      <c r="P276" s="80"/>
      <c r="Q276" s="81" t="str">
        <f ca="1">IFERROR(INDEX($B$2:$B$938,MATCH(ROWS(Q$1:$Q275),$R$2:$R$938,0)),"")</f>
        <v/>
      </c>
      <c r="R276" s="79">
        <f ca="1">IF(ISNUMBER(SEARCH($P$2,B276)),MAX(R$1:$R275)+1,0)</f>
        <v>0</v>
      </c>
    </row>
    <row r="277" spans="1:18" x14ac:dyDescent="0.35">
      <c r="A277" s="89">
        <v>500220</v>
      </c>
      <c r="B277" s="90" t="s">
        <v>1075</v>
      </c>
      <c r="D277" s="89">
        <v>52187</v>
      </c>
      <c r="E277" s="90" t="s">
        <v>1709</v>
      </c>
      <c r="F277" s="89">
        <v>61375</v>
      </c>
      <c r="G277" s="90" t="s">
        <v>190</v>
      </c>
      <c r="H277" s="90" t="s">
        <v>162</v>
      </c>
      <c r="I277" s="90" t="s">
        <v>195</v>
      </c>
      <c r="J277" s="90" t="s">
        <v>1709</v>
      </c>
      <c r="K277" s="89">
        <v>4.0999999999999996</v>
      </c>
      <c r="L277" s="90" t="s">
        <v>1709</v>
      </c>
      <c r="M277" s="90" t="s">
        <v>1074</v>
      </c>
      <c r="N277" s="91">
        <v>44.396814999999997</v>
      </c>
      <c r="O277" s="91">
        <v>-122.350246</v>
      </c>
      <c r="P277" s="80"/>
      <c r="Q277" s="81" t="str">
        <f ca="1">IFERROR(INDEX($B$2:$B$938,MATCH(ROWS(Q$1:$Q276),$R$2:$R$938,0)),"")</f>
        <v/>
      </c>
      <c r="R277" s="79">
        <f ca="1">IF(ISNUMBER(SEARCH($P$2,B277)),MAX(R$1:$R276)+1,0)</f>
        <v>0</v>
      </c>
    </row>
    <row r="278" spans="1:18" x14ac:dyDescent="0.35">
      <c r="A278" s="89">
        <v>501027</v>
      </c>
      <c r="B278" s="90" t="s">
        <v>1073</v>
      </c>
      <c r="E278" s="90" t="s">
        <v>1709</v>
      </c>
      <c r="G278" s="90" t="s">
        <v>163</v>
      </c>
      <c r="H278" s="90" t="s">
        <v>162</v>
      </c>
      <c r="I278" s="90" t="s">
        <v>1709</v>
      </c>
      <c r="J278" s="90" t="s">
        <v>161</v>
      </c>
      <c r="K278" s="89">
        <v>7</v>
      </c>
      <c r="L278" s="90" t="s">
        <v>217</v>
      </c>
      <c r="M278" s="90" t="s">
        <v>1709</v>
      </c>
      <c r="P278" s="80"/>
      <c r="Q278" s="81" t="str">
        <f ca="1">IFERROR(INDEX($B$2:$B$938,MATCH(ROWS(Q$1:$Q277),$R$2:$R$938,0)),"")</f>
        <v/>
      </c>
      <c r="R278" s="79">
        <f ca="1">IF(ISNUMBER(SEARCH($P$2,B278)),MAX(R$1:$R277)+1,0)</f>
        <v>0</v>
      </c>
    </row>
    <row r="279" spans="1:18" x14ac:dyDescent="0.35">
      <c r="A279" s="89">
        <v>900075</v>
      </c>
      <c r="B279" s="90" t="s">
        <v>1072</v>
      </c>
      <c r="E279" s="90" t="s">
        <v>1709</v>
      </c>
      <c r="G279" s="90" t="s">
        <v>190</v>
      </c>
      <c r="H279" s="90" t="s">
        <v>312</v>
      </c>
      <c r="I279" s="90" t="s">
        <v>1709</v>
      </c>
      <c r="J279" s="90" t="s">
        <v>161</v>
      </c>
      <c r="K279" s="89">
        <v>0.75</v>
      </c>
      <c r="L279" s="90" t="s">
        <v>1709</v>
      </c>
      <c r="M279" s="90" t="s">
        <v>1709</v>
      </c>
      <c r="P279" s="80"/>
      <c r="Q279" s="81" t="str">
        <f ca="1">IFERROR(INDEX($B$2:$B$938,MATCH(ROWS(Q$1:$Q278),$R$2:$R$938,0)),"")</f>
        <v/>
      </c>
      <c r="R279" s="79">
        <f ca="1">IF(ISNUMBER(SEARCH($P$2,B279)),MAX(R$1:$R278)+1,0)</f>
        <v>0</v>
      </c>
    </row>
    <row r="280" spans="1:18" x14ac:dyDescent="0.35">
      <c r="A280" s="89">
        <v>500204</v>
      </c>
      <c r="B280" s="90" t="s">
        <v>1071</v>
      </c>
      <c r="D280" s="89">
        <v>6359</v>
      </c>
      <c r="E280" s="90" t="s">
        <v>1709</v>
      </c>
      <c r="G280" s="90" t="s">
        <v>197</v>
      </c>
      <c r="H280" s="90" t="s">
        <v>162</v>
      </c>
      <c r="I280" s="90" t="s">
        <v>1709</v>
      </c>
      <c r="J280" s="90" t="s">
        <v>1709</v>
      </c>
      <c r="K280" s="89">
        <v>6.9</v>
      </c>
      <c r="L280" s="90" t="s">
        <v>1709</v>
      </c>
      <c r="M280" s="90" t="s">
        <v>1070</v>
      </c>
      <c r="N280" s="91">
        <v>43.913476000000003</v>
      </c>
      <c r="O280" s="91">
        <v>-111.28331900000001</v>
      </c>
      <c r="P280" s="80"/>
      <c r="Q280" s="81" t="str">
        <f ca="1">IFERROR(INDEX($B$2:$B$938,MATCH(ROWS(Q$1:$Q279),$R$2:$R$938,0)),"")</f>
        <v/>
      </c>
      <c r="R280" s="79">
        <f ca="1">IF(ISNUMBER(SEARCH($P$2,B280)),MAX(R$1:$R279)+1,0)</f>
        <v>0</v>
      </c>
    </row>
    <row r="281" spans="1:18" x14ac:dyDescent="0.35">
      <c r="A281" s="89">
        <v>910047</v>
      </c>
      <c r="B281" s="90" t="s">
        <v>1069</v>
      </c>
      <c r="C281" s="89">
        <v>1000001</v>
      </c>
      <c r="D281" s="89">
        <v>54537</v>
      </c>
      <c r="E281" s="90" t="s">
        <v>1709</v>
      </c>
      <c r="G281" s="90" t="s">
        <v>178</v>
      </c>
      <c r="H281" s="90" t="s">
        <v>166</v>
      </c>
      <c r="I281" s="90" t="s">
        <v>1709</v>
      </c>
      <c r="J281" s="90" t="s">
        <v>1709</v>
      </c>
      <c r="K281" s="89">
        <v>270</v>
      </c>
      <c r="L281" s="90" t="s">
        <v>1709</v>
      </c>
      <c r="M281" s="90" t="s">
        <v>1068</v>
      </c>
      <c r="N281" s="91">
        <v>48.828995999999997</v>
      </c>
      <c r="O281" s="91">
        <v>-122.685114</v>
      </c>
      <c r="P281" s="80"/>
      <c r="Q281" s="81" t="str">
        <f ca="1">IFERROR(INDEX($B$2:$B$938,MATCH(ROWS(Q$1:$Q280),$R$2:$R$938,0)),"")</f>
        <v/>
      </c>
      <c r="R281" s="79">
        <f ca="1">IF(ISNUMBER(SEARCH($P$2,B281)),MAX(R$1:$R280)+1,0)</f>
        <v>0</v>
      </c>
    </row>
    <row r="282" spans="1:18" x14ac:dyDescent="0.35">
      <c r="A282" s="89">
        <v>700110</v>
      </c>
      <c r="B282" s="90" t="s">
        <v>1067</v>
      </c>
      <c r="D282" s="89">
        <v>59787</v>
      </c>
      <c r="E282" s="90" t="s">
        <v>1709</v>
      </c>
      <c r="G282" s="90" t="s">
        <v>225</v>
      </c>
      <c r="H282" s="90" t="s">
        <v>189</v>
      </c>
      <c r="I282" s="90" t="s">
        <v>1709</v>
      </c>
      <c r="J282" s="90" t="s">
        <v>161</v>
      </c>
      <c r="K282" s="89">
        <v>3</v>
      </c>
      <c r="L282" s="90" t="s">
        <v>1709</v>
      </c>
      <c r="M282" s="90" t="s">
        <v>1066</v>
      </c>
      <c r="N282" s="91">
        <v>37.750267999999998</v>
      </c>
      <c r="O282" s="91">
        <v>-113.25372400000001</v>
      </c>
      <c r="P282" s="80"/>
      <c r="Q282" s="81" t="str">
        <f ca="1">IFERROR(INDEX($B$2:$B$938,MATCH(ROWS(Q$1:$Q281),$R$2:$R$938,0)),"")</f>
        <v/>
      </c>
      <c r="R282" s="79">
        <f ca="1">IF(ISNUMBER(SEARCH($P$2,B282)),MAX(R$1:$R281)+1,0)</f>
        <v>0</v>
      </c>
    </row>
    <row r="283" spans="1:18" x14ac:dyDescent="0.35">
      <c r="A283" s="89">
        <v>700111</v>
      </c>
      <c r="B283" s="90" t="s">
        <v>1065</v>
      </c>
      <c r="D283" s="89">
        <v>59786</v>
      </c>
      <c r="E283" s="90" t="s">
        <v>1709</v>
      </c>
      <c r="G283" s="90" t="s">
        <v>225</v>
      </c>
      <c r="H283" s="90" t="s">
        <v>189</v>
      </c>
      <c r="I283" s="90" t="s">
        <v>1709</v>
      </c>
      <c r="J283" s="90" t="s">
        <v>161</v>
      </c>
      <c r="K283" s="89">
        <v>3</v>
      </c>
      <c r="L283" s="90" t="s">
        <v>1709</v>
      </c>
      <c r="M283" s="90" t="s">
        <v>1064</v>
      </c>
      <c r="N283" s="91">
        <v>37.794677999999998</v>
      </c>
      <c r="O283" s="91">
        <v>-113.283666</v>
      </c>
      <c r="P283" s="80"/>
      <c r="Q283" s="81" t="str">
        <f ca="1">IFERROR(INDEX($B$2:$B$938,MATCH(ROWS(Q$1:$Q282),$R$2:$R$938,0)),"")</f>
        <v/>
      </c>
      <c r="R283" s="79">
        <f ca="1">IF(ISNUMBER(SEARCH($P$2,B283)),MAX(R$1:$R282)+1,0)</f>
        <v>0</v>
      </c>
    </row>
    <row r="284" spans="1:18" x14ac:dyDescent="0.35">
      <c r="A284" s="89">
        <v>700112</v>
      </c>
      <c r="B284" s="90" t="s">
        <v>1063</v>
      </c>
      <c r="D284" s="89">
        <v>59932</v>
      </c>
      <c r="E284" s="90" t="s">
        <v>1709</v>
      </c>
      <c r="G284" s="90" t="s">
        <v>225</v>
      </c>
      <c r="H284" s="90" t="s">
        <v>189</v>
      </c>
      <c r="I284" s="90" t="s">
        <v>1709</v>
      </c>
      <c r="J284" s="90" t="s">
        <v>161</v>
      </c>
      <c r="K284" s="89">
        <v>3</v>
      </c>
      <c r="L284" s="90" t="s">
        <v>1709</v>
      </c>
      <c r="M284" s="90" t="s">
        <v>1062</v>
      </c>
      <c r="N284" s="91">
        <v>37.731338000000001</v>
      </c>
      <c r="O284" s="91">
        <v>-113.216634</v>
      </c>
      <c r="P284" s="80"/>
      <c r="Q284" s="81" t="str">
        <f ca="1">IFERROR(INDEX($B$2:$B$938,MATCH(ROWS(Q$1:$Q283),$R$2:$R$938,0)),"")</f>
        <v/>
      </c>
      <c r="R284" s="79">
        <f ca="1">IF(ISNUMBER(SEARCH($P$2,B284)),MAX(R$1:$R283)+1,0)</f>
        <v>0</v>
      </c>
    </row>
    <row r="285" spans="1:18" x14ac:dyDescent="0.35">
      <c r="A285" s="89">
        <v>900356</v>
      </c>
      <c r="B285" s="90" t="s">
        <v>1061</v>
      </c>
      <c r="C285" s="89">
        <v>1004516</v>
      </c>
      <c r="D285" s="89">
        <v>58687</v>
      </c>
      <c r="E285" s="90" t="s">
        <v>1709</v>
      </c>
      <c r="F285" s="89">
        <v>60597</v>
      </c>
      <c r="G285" s="90" t="s">
        <v>190</v>
      </c>
      <c r="H285" s="90" t="s">
        <v>232</v>
      </c>
      <c r="I285" s="90" t="s">
        <v>366</v>
      </c>
      <c r="J285" s="90" t="s">
        <v>1709</v>
      </c>
      <c r="K285" s="89">
        <v>4.8</v>
      </c>
      <c r="L285" s="90" t="s">
        <v>1709</v>
      </c>
      <c r="M285" s="90" t="s">
        <v>1060</v>
      </c>
      <c r="N285" s="91">
        <v>45.69</v>
      </c>
      <c r="O285" s="91">
        <v>-119.61</v>
      </c>
      <c r="P285" s="80"/>
      <c r="Q285" s="81" t="str">
        <f ca="1">IFERROR(INDEX($B$2:$B$938,MATCH(ROWS(Q$1:$Q284),$R$2:$R$938,0)),"")</f>
        <v/>
      </c>
      <c r="R285" s="79">
        <f ca="1">IF(ISNUMBER(SEARCH($P$2,B285)),MAX(R$1:$R284)+1,0)</f>
        <v>0</v>
      </c>
    </row>
    <row r="286" spans="1:18" x14ac:dyDescent="0.35">
      <c r="A286" s="89">
        <v>500162</v>
      </c>
      <c r="B286" s="90" t="s">
        <v>1059</v>
      </c>
      <c r="D286" s="89">
        <v>3026</v>
      </c>
      <c r="E286" s="90" t="s">
        <v>1709</v>
      </c>
      <c r="F286" s="89">
        <v>60513</v>
      </c>
      <c r="G286" s="90" t="s">
        <v>190</v>
      </c>
      <c r="H286" s="90" t="s">
        <v>162</v>
      </c>
      <c r="I286" s="90" t="s">
        <v>1709</v>
      </c>
      <c r="J286" s="90" t="s">
        <v>1709</v>
      </c>
      <c r="K286" s="89">
        <v>11</v>
      </c>
      <c r="L286" s="90" t="s">
        <v>25</v>
      </c>
      <c r="M286" s="90" t="s">
        <v>1058</v>
      </c>
      <c r="N286" s="91">
        <v>43.274220999999997</v>
      </c>
      <c r="O286" s="91">
        <v>-122.448978</v>
      </c>
      <c r="P286" s="80"/>
      <c r="Q286" s="81" t="str">
        <f ca="1">IFERROR(INDEX($B$2:$B$938,MATCH(ROWS(Q$1:$Q285),$R$2:$R$938,0)),"")</f>
        <v/>
      </c>
      <c r="R286" s="79">
        <f ca="1">IF(ISNUMBER(SEARCH($P$2,B286)),MAX(R$1:$R285)+1,0)</f>
        <v>0</v>
      </c>
    </row>
    <row r="287" spans="1:18" x14ac:dyDescent="0.35">
      <c r="A287" s="89">
        <v>501075</v>
      </c>
      <c r="B287" s="90" t="s">
        <v>1057</v>
      </c>
      <c r="E287" s="90" t="s">
        <v>1709</v>
      </c>
      <c r="G287" s="90" t="s">
        <v>163</v>
      </c>
      <c r="H287" s="90" t="s">
        <v>162</v>
      </c>
      <c r="I287" s="90" t="s">
        <v>1709</v>
      </c>
      <c r="J287" s="90" t="s">
        <v>161</v>
      </c>
      <c r="K287" s="89">
        <v>7.9</v>
      </c>
      <c r="L287" s="90" t="s">
        <v>1709</v>
      </c>
      <c r="M287" s="90" t="s">
        <v>1709</v>
      </c>
      <c r="P287" s="80"/>
      <c r="Q287" s="81" t="str">
        <f ca="1">IFERROR(INDEX($B$2:$B$938,MATCH(ROWS(Q$1:$Q286),$R$2:$R$938,0)),"")</f>
        <v/>
      </c>
      <c r="R287" s="79">
        <f ca="1">IF(ISNUMBER(SEARCH($P$2,B287)),MAX(R$1:$R286)+1,0)</f>
        <v>0</v>
      </c>
    </row>
    <row r="288" spans="1:18" x14ac:dyDescent="0.35">
      <c r="A288" s="89">
        <v>500039</v>
      </c>
      <c r="B288" s="90" t="s">
        <v>1056</v>
      </c>
      <c r="D288" s="89">
        <v>6405</v>
      </c>
      <c r="E288" s="90" t="s">
        <v>1709</v>
      </c>
      <c r="G288" s="90" t="s">
        <v>225</v>
      </c>
      <c r="H288" s="90" t="s">
        <v>162</v>
      </c>
      <c r="I288" s="90" t="s">
        <v>1709</v>
      </c>
      <c r="J288" s="90" t="s">
        <v>1709</v>
      </c>
      <c r="K288" s="89">
        <v>151.80000000000001</v>
      </c>
      <c r="L288" s="90" t="s">
        <v>1709</v>
      </c>
      <c r="M288" s="90" t="s">
        <v>1055</v>
      </c>
      <c r="N288" s="91">
        <v>40.914645999999998</v>
      </c>
      <c r="O288" s="91">
        <v>-109.421662</v>
      </c>
      <c r="P288" s="80"/>
      <c r="Q288" s="81" t="str">
        <f ca="1">IFERROR(INDEX($B$2:$B$938,MATCH(ROWS(Q$1:$Q287),$R$2:$R$938,0)),"")</f>
        <v/>
      </c>
      <c r="R288" s="79">
        <f ca="1">IF(ISNUMBER(SEARCH($P$2,B288)),MAX(R$1:$R287)+1,0)</f>
        <v>0</v>
      </c>
    </row>
    <row r="289" spans="1:18" x14ac:dyDescent="0.35">
      <c r="A289" s="89">
        <v>800044</v>
      </c>
      <c r="B289" s="90" t="s">
        <v>1054</v>
      </c>
      <c r="D289" s="89">
        <v>55607</v>
      </c>
      <c r="E289" s="90" t="s">
        <v>1709</v>
      </c>
      <c r="F289" s="89">
        <v>60561</v>
      </c>
      <c r="G289" s="90" t="s">
        <v>182</v>
      </c>
      <c r="H289" s="90" t="s">
        <v>196</v>
      </c>
      <c r="I289" s="90" t="s">
        <v>195</v>
      </c>
      <c r="J289" s="90" t="s">
        <v>1709</v>
      </c>
      <c r="K289" s="89">
        <v>48</v>
      </c>
      <c r="L289" s="90" t="s">
        <v>25</v>
      </c>
      <c r="M289" s="90" t="s">
        <v>1781</v>
      </c>
      <c r="N289" s="91">
        <v>41.628300000000003</v>
      </c>
      <c r="O289" s="91">
        <v>-106.2013</v>
      </c>
      <c r="P289" s="80"/>
      <c r="Q289" s="81" t="str">
        <f ca="1">IFERROR(INDEX($B$2:$B$938,MATCH(ROWS(Q$1:$Q288),$R$2:$R$938,0)),"")</f>
        <v/>
      </c>
      <c r="R289" s="79">
        <f ca="1">IF(ISNUMBER(SEARCH($P$2,B289)),MAX(R$1:$R288)+1,0)</f>
        <v>0</v>
      </c>
    </row>
    <row r="290" spans="1:18" x14ac:dyDescent="0.35">
      <c r="A290" s="89">
        <v>800195</v>
      </c>
      <c r="B290" s="90" t="s">
        <v>1053</v>
      </c>
      <c r="D290" s="89">
        <v>55608</v>
      </c>
      <c r="E290" s="90" t="s">
        <v>1709</v>
      </c>
      <c r="F290" s="89">
        <v>63084</v>
      </c>
      <c r="G290" s="90" t="s">
        <v>182</v>
      </c>
      <c r="H290" s="90" t="s">
        <v>196</v>
      </c>
      <c r="I290" s="90" t="s">
        <v>366</v>
      </c>
      <c r="J290" s="90" t="s">
        <v>1709</v>
      </c>
      <c r="K290" s="89">
        <v>1.8</v>
      </c>
      <c r="L290" s="90" t="s">
        <v>1709</v>
      </c>
      <c r="M290" s="90" t="s">
        <v>1781</v>
      </c>
      <c r="N290" s="91">
        <v>41.657539</v>
      </c>
      <c r="O290" s="91">
        <v>-106.189183</v>
      </c>
      <c r="P290" s="80"/>
      <c r="Q290" s="81" t="str">
        <f ca="1">IFERROR(INDEX($B$2:$B$938,MATCH(ROWS(Q$1:$Q289),$R$2:$R$938,0)),"")</f>
        <v/>
      </c>
      <c r="R290" s="79">
        <f ca="1">IF(ISNUMBER(SEARCH($P$2,B290)),MAX(R$1:$R289)+1,0)</f>
        <v>0</v>
      </c>
    </row>
    <row r="291" spans="1:18" x14ac:dyDescent="0.35">
      <c r="A291" s="89">
        <v>910588</v>
      </c>
      <c r="B291" s="90" t="s">
        <v>1782</v>
      </c>
      <c r="E291" s="90" t="s">
        <v>1709</v>
      </c>
      <c r="G291" s="90" t="s">
        <v>182</v>
      </c>
      <c r="H291" s="90" t="s">
        <v>196</v>
      </c>
      <c r="I291" s="90" t="s">
        <v>1709</v>
      </c>
      <c r="J291" s="90" t="s">
        <v>1709</v>
      </c>
      <c r="K291" s="89">
        <v>1.8</v>
      </c>
      <c r="L291" s="90" t="s">
        <v>1709</v>
      </c>
      <c r="M291" s="90" t="s">
        <v>1709</v>
      </c>
      <c r="P291" s="80"/>
      <c r="Q291" s="81" t="str">
        <f ca="1">IFERROR(INDEX($B$2:$B$938,MATCH(ROWS(Q$1:$Q290),$R$2:$R$938,0)),"")</f>
        <v/>
      </c>
      <c r="R291" s="79">
        <f ca="1">IF(ISNUMBER(SEARCH($P$2,B291)),MAX(R$1:$R290)+1,0)</f>
        <v>0</v>
      </c>
    </row>
    <row r="292" spans="1:18" x14ac:dyDescent="0.35">
      <c r="A292" s="89">
        <v>800156</v>
      </c>
      <c r="B292" s="90" t="s">
        <v>1052</v>
      </c>
      <c r="D292" s="89">
        <v>55609</v>
      </c>
      <c r="E292" s="90" t="s">
        <v>1709</v>
      </c>
      <c r="F292" s="89">
        <v>63085</v>
      </c>
      <c r="G292" s="90" t="s">
        <v>182</v>
      </c>
      <c r="H292" s="90" t="s">
        <v>196</v>
      </c>
      <c r="I292" s="90" t="s">
        <v>366</v>
      </c>
      <c r="J292" s="90" t="s">
        <v>1709</v>
      </c>
      <c r="K292" s="89">
        <v>25.2</v>
      </c>
      <c r="L292" s="90" t="s">
        <v>1709</v>
      </c>
      <c r="M292" s="90" t="s">
        <v>1781</v>
      </c>
      <c r="N292" s="91">
        <v>41.666468999999999</v>
      </c>
      <c r="O292" s="91">
        <v>-106.183278</v>
      </c>
      <c r="P292" s="80"/>
      <c r="Q292" s="81" t="str">
        <f ca="1">IFERROR(INDEX($B$2:$B$938,MATCH(ROWS(Q$1:$Q291),$R$2:$R$938,0)),"")</f>
        <v/>
      </c>
      <c r="R292" s="79">
        <f ca="1">IF(ISNUMBER(SEARCH($P$2,B292)),MAX(R$1:$R291)+1,0)</f>
        <v>0</v>
      </c>
    </row>
    <row r="293" spans="1:18" x14ac:dyDescent="0.35">
      <c r="A293" s="89">
        <v>910590</v>
      </c>
      <c r="B293" s="90" t="s">
        <v>1783</v>
      </c>
      <c r="E293" s="90" t="s">
        <v>1709</v>
      </c>
      <c r="G293" s="90" t="s">
        <v>182</v>
      </c>
      <c r="H293" s="90" t="s">
        <v>196</v>
      </c>
      <c r="I293" s="90" t="s">
        <v>1709</v>
      </c>
      <c r="J293" s="90" t="s">
        <v>1709</v>
      </c>
      <c r="K293" s="89">
        <v>21</v>
      </c>
      <c r="L293" s="90" t="s">
        <v>1709</v>
      </c>
      <c r="M293" s="90" t="s">
        <v>1709</v>
      </c>
      <c r="P293" s="80"/>
      <c r="Q293" s="81" t="str">
        <f ca="1">IFERROR(INDEX($B$2:$B$938,MATCH(ROWS(Q$1:$Q292),$R$2:$R$938,0)),"")</f>
        <v/>
      </c>
      <c r="R293" s="79">
        <f ca="1">IF(ISNUMBER(SEARCH($P$2,B293)),MAX(R$1:$R292)+1,0)</f>
        <v>0</v>
      </c>
    </row>
    <row r="294" spans="1:18" x14ac:dyDescent="0.35">
      <c r="A294" s="89">
        <v>910482</v>
      </c>
      <c r="B294" s="90" t="s">
        <v>1519</v>
      </c>
      <c r="D294" s="89">
        <v>57997</v>
      </c>
      <c r="E294" s="90" t="s">
        <v>1709</v>
      </c>
      <c r="G294" s="90" t="s">
        <v>167</v>
      </c>
      <c r="H294" s="90" t="s">
        <v>189</v>
      </c>
      <c r="I294" s="90" t="s">
        <v>1709</v>
      </c>
      <c r="J294" s="90" t="s">
        <v>1709</v>
      </c>
      <c r="K294" s="89">
        <v>35</v>
      </c>
      <c r="L294" s="90" t="s">
        <v>228</v>
      </c>
      <c r="M294" s="90" t="s">
        <v>1520</v>
      </c>
      <c r="N294" s="91">
        <v>32.648560000000003</v>
      </c>
      <c r="O294" s="91">
        <v>-114.428741</v>
      </c>
      <c r="P294" s="80"/>
      <c r="Q294" s="81" t="str">
        <f ca="1">IFERROR(INDEX($B$2:$B$938,MATCH(ROWS(Q$1:$Q293),$R$2:$R$938,0)),"")</f>
        <v/>
      </c>
      <c r="R294" s="79">
        <f ca="1">IF(ISNUMBER(SEARCH($P$2,B294)),MAX(R$1:$R293)+1,0)</f>
        <v>0</v>
      </c>
    </row>
    <row r="295" spans="1:18" x14ac:dyDescent="0.35">
      <c r="A295" s="89">
        <v>910591</v>
      </c>
      <c r="B295" s="90" t="s">
        <v>1784</v>
      </c>
      <c r="E295" s="90" t="s">
        <v>1709</v>
      </c>
      <c r="G295" s="90" t="s">
        <v>249</v>
      </c>
      <c r="H295" s="90" t="s">
        <v>162</v>
      </c>
      <c r="I295" s="90" t="s">
        <v>1709</v>
      </c>
      <c r="J295" s="90" t="s">
        <v>1709</v>
      </c>
      <c r="K295" s="89">
        <v>37.5</v>
      </c>
      <c r="L295" s="90" t="s">
        <v>1785</v>
      </c>
      <c r="M295" s="90" t="s">
        <v>1709</v>
      </c>
      <c r="P295" s="80"/>
      <c r="Q295" s="81" t="str">
        <f ca="1">IFERROR(INDEX($B$2:$B$938,MATCH(ROWS(Q$1:$Q294),$R$2:$R$938,0)),"")</f>
        <v/>
      </c>
      <c r="R295" s="79">
        <f ca="1">IF(ISNUMBER(SEARCH($P$2,B295)),MAX(R$1:$R294)+1,0)</f>
        <v>0</v>
      </c>
    </row>
    <row r="296" spans="1:18" x14ac:dyDescent="0.35">
      <c r="A296" s="89">
        <v>501076</v>
      </c>
      <c r="B296" s="90" t="s">
        <v>1051</v>
      </c>
      <c r="E296" s="90" t="s">
        <v>1709</v>
      </c>
      <c r="G296" s="90" t="s">
        <v>163</v>
      </c>
      <c r="H296" s="90" t="s">
        <v>162</v>
      </c>
      <c r="I296" s="90" t="s">
        <v>1709</v>
      </c>
      <c r="J296" s="90" t="s">
        <v>161</v>
      </c>
      <c r="K296" s="89">
        <v>195</v>
      </c>
      <c r="L296" s="90" t="s">
        <v>1709</v>
      </c>
      <c r="M296" s="90" t="s">
        <v>1709</v>
      </c>
      <c r="P296" s="80"/>
      <c r="Q296" s="81" t="str">
        <f ca="1">IFERROR(INDEX($B$2:$B$938,MATCH(ROWS(Q$1:$Q295),$R$2:$R$938,0)),"")</f>
        <v/>
      </c>
      <c r="R296" s="79">
        <f ca="1">IF(ISNUMBER(SEARCH($P$2,B296)),MAX(R$1:$R295)+1,0)</f>
        <v>0</v>
      </c>
    </row>
    <row r="297" spans="1:18" x14ac:dyDescent="0.35">
      <c r="A297" s="89">
        <v>900057</v>
      </c>
      <c r="B297" s="90" t="s">
        <v>1050</v>
      </c>
      <c r="C297" s="89">
        <v>1007576</v>
      </c>
      <c r="D297" s="89">
        <v>2330</v>
      </c>
      <c r="E297" s="90" t="s">
        <v>1709</v>
      </c>
      <c r="G297" s="90" t="s">
        <v>245</v>
      </c>
      <c r="H297" s="90" t="s">
        <v>166</v>
      </c>
      <c r="I297" s="90" t="s">
        <v>1709</v>
      </c>
      <c r="J297" s="90" t="s">
        <v>1709</v>
      </c>
      <c r="K297" s="89">
        <v>230</v>
      </c>
      <c r="L297" s="90" t="s">
        <v>1709</v>
      </c>
      <c r="M297" s="90" t="s">
        <v>1049</v>
      </c>
      <c r="N297" s="91">
        <v>39.128100000000003</v>
      </c>
      <c r="O297" s="91">
        <v>-119.1322</v>
      </c>
      <c r="P297" s="80"/>
      <c r="Q297" s="81" t="str">
        <f ca="1">IFERROR(INDEX($B$2:$B$938,MATCH(ROWS(Q$1:$Q296),$R$2:$R$938,0)),"")</f>
        <v/>
      </c>
      <c r="R297" s="79">
        <f ca="1">IF(ISNUMBER(SEARCH($P$2,B297)),MAX(R$1:$R296)+1,0)</f>
        <v>0</v>
      </c>
    </row>
    <row r="298" spans="1:18" x14ac:dyDescent="0.35">
      <c r="A298" s="89">
        <v>910105</v>
      </c>
      <c r="B298" s="90" t="s">
        <v>1048</v>
      </c>
      <c r="E298" s="90" t="s">
        <v>1709</v>
      </c>
      <c r="G298" s="90" t="s">
        <v>163</v>
      </c>
      <c r="H298" s="90" t="s">
        <v>220</v>
      </c>
      <c r="I298" s="90" t="s">
        <v>1709</v>
      </c>
      <c r="J298" s="90" t="s">
        <v>1709</v>
      </c>
      <c r="K298" s="89">
        <v>40</v>
      </c>
      <c r="L298" s="90" t="s">
        <v>1709</v>
      </c>
      <c r="M298" s="90" t="s">
        <v>1709</v>
      </c>
      <c r="P298" s="80"/>
      <c r="Q298" s="81" t="str">
        <f ca="1">IFERROR(INDEX($B$2:$B$938,MATCH(ROWS(Q$1:$Q297),$R$2:$R$938,0)),"")</f>
        <v/>
      </c>
      <c r="R298" s="79">
        <f ca="1">IF(ISNUMBER(SEARCH($P$2,B298)),MAX(R$1:$R297)+1,0)</f>
        <v>0</v>
      </c>
    </row>
    <row r="299" spans="1:18" x14ac:dyDescent="0.35">
      <c r="A299" s="89">
        <v>500309</v>
      </c>
      <c r="B299" s="90" t="s">
        <v>1047</v>
      </c>
      <c r="D299" s="89">
        <v>6552</v>
      </c>
      <c r="E299" s="90" t="s">
        <v>1709</v>
      </c>
      <c r="G299" s="90" t="s">
        <v>190</v>
      </c>
      <c r="H299" s="90" t="s">
        <v>162</v>
      </c>
      <c r="I299" s="90" t="s">
        <v>1709</v>
      </c>
      <c r="J299" s="90" t="s">
        <v>1709</v>
      </c>
      <c r="K299" s="89">
        <v>20</v>
      </c>
      <c r="L299" s="90" t="s">
        <v>321</v>
      </c>
      <c r="M299" s="90" t="s">
        <v>1046</v>
      </c>
      <c r="N299" s="91">
        <v>44.4146</v>
      </c>
      <c r="O299" s="91">
        <v>-122.6712</v>
      </c>
      <c r="P299" s="80"/>
      <c r="Q299" s="81" t="str">
        <f ca="1">IFERROR(INDEX($B$2:$B$938,MATCH(ROWS(Q$1:$Q298),$R$2:$R$938,0)),"")</f>
        <v/>
      </c>
      <c r="R299" s="79">
        <f ca="1">IF(ISNUMBER(SEARCH($P$2,B299)),MAX(R$1:$R298)+1,0)</f>
        <v>0</v>
      </c>
    </row>
    <row r="300" spans="1:18" x14ac:dyDescent="0.35">
      <c r="A300" s="89">
        <v>500179</v>
      </c>
      <c r="B300" s="90" t="s">
        <v>1045</v>
      </c>
      <c r="E300" s="90" t="s">
        <v>1709</v>
      </c>
      <c r="F300" s="89">
        <v>60582</v>
      </c>
      <c r="G300" s="90" t="s">
        <v>225</v>
      </c>
      <c r="H300" s="90" t="s">
        <v>162</v>
      </c>
      <c r="I300" s="90" t="s">
        <v>195</v>
      </c>
      <c r="J300" s="90" t="s">
        <v>161</v>
      </c>
      <c r="K300" s="89">
        <v>0.16</v>
      </c>
      <c r="L300" s="90" t="s">
        <v>1709</v>
      </c>
      <c r="M300" s="90" t="s">
        <v>1709</v>
      </c>
      <c r="P300" s="80"/>
      <c r="Q300" s="81" t="str">
        <f ca="1">IFERROR(INDEX($B$2:$B$938,MATCH(ROWS(Q$1:$Q299),$R$2:$R$938,0)),"")</f>
        <v/>
      </c>
      <c r="R300" s="79">
        <f ca="1">IF(ISNUMBER(SEARCH($P$2,B300)),MAX(R$1:$R299)+1,0)</f>
        <v>0</v>
      </c>
    </row>
    <row r="301" spans="1:18" x14ac:dyDescent="0.35">
      <c r="A301" s="89">
        <v>900016</v>
      </c>
      <c r="B301" s="90" t="s">
        <v>1044</v>
      </c>
      <c r="C301" s="89">
        <v>1007245</v>
      </c>
      <c r="D301" s="89">
        <v>2442</v>
      </c>
      <c r="E301" s="90" t="s">
        <v>1709</v>
      </c>
      <c r="G301" s="90" t="s">
        <v>445</v>
      </c>
      <c r="H301" s="90" t="s">
        <v>181</v>
      </c>
      <c r="I301" s="90" t="s">
        <v>1709</v>
      </c>
      <c r="J301" s="90" t="s">
        <v>1709</v>
      </c>
      <c r="K301" s="89">
        <v>2269.6</v>
      </c>
      <c r="L301" s="90" t="s">
        <v>1709</v>
      </c>
      <c r="M301" s="90" t="s">
        <v>1043</v>
      </c>
      <c r="N301" s="91">
        <v>36.69</v>
      </c>
      <c r="O301" s="91">
        <v>-108.48139999999999</v>
      </c>
      <c r="P301" s="80"/>
      <c r="Q301" s="81" t="str">
        <f ca="1">IFERROR(INDEX($B$2:$B$938,MATCH(ROWS(Q$1:$Q300),$R$2:$R$938,0)),"")</f>
        <v/>
      </c>
      <c r="R301" s="79">
        <f ca="1">IF(ISNUMBER(SEARCH($P$2,B301)),MAX(R$1:$R300)+1,0)</f>
        <v>0</v>
      </c>
    </row>
    <row r="302" spans="1:18" x14ac:dyDescent="0.35">
      <c r="A302" s="89">
        <v>800148</v>
      </c>
      <c r="B302" s="90" t="s">
        <v>1042</v>
      </c>
      <c r="D302" s="89">
        <v>56969</v>
      </c>
      <c r="E302" s="90" t="s">
        <v>1709</v>
      </c>
      <c r="F302" s="89">
        <v>60981</v>
      </c>
      <c r="G302" s="90" t="s">
        <v>190</v>
      </c>
      <c r="H302" s="90" t="s">
        <v>196</v>
      </c>
      <c r="I302" s="90" t="s">
        <v>195</v>
      </c>
      <c r="J302" s="90" t="s">
        <v>1709</v>
      </c>
      <c r="K302" s="89">
        <v>10</v>
      </c>
      <c r="L302" s="90" t="s">
        <v>1709</v>
      </c>
      <c r="M302" s="90" t="s">
        <v>1041</v>
      </c>
      <c r="N302" s="91">
        <v>45.7286</v>
      </c>
      <c r="O302" s="91">
        <v>-119.4181</v>
      </c>
      <c r="P302" s="80"/>
      <c r="Q302" s="81" t="str">
        <f ca="1">IFERROR(INDEX($B$2:$B$938,MATCH(ROWS(Q$1:$Q301),$R$2:$R$938,0)),"")</f>
        <v/>
      </c>
      <c r="R302" s="79">
        <f ca="1">IF(ISNUMBER(SEARCH($P$2,B302)),MAX(R$1:$R301)+1,0)</f>
        <v>0</v>
      </c>
    </row>
    <row r="303" spans="1:18" x14ac:dyDescent="0.35">
      <c r="A303" s="89">
        <v>800147</v>
      </c>
      <c r="B303" s="90" t="s">
        <v>1040</v>
      </c>
      <c r="D303" s="89">
        <v>56970</v>
      </c>
      <c r="E303" s="90" t="s">
        <v>1709</v>
      </c>
      <c r="F303" s="89">
        <v>60980</v>
      </c>
      <c r="G303" s="90" t="s">
        <v>190</v>
      </c>
      <c r="H303" s="90" t="s">
        <v>196</v>
      </c>
      <c r="I303" s="90" t="s">
        <v>195</v>
      </c>
      <c r="J303" s="90" t="s">
        <v>1709</v>
      </c>
      <c r="K303" s="89">
        <v>10</v>
      </c>
      <c r="L303" s="90" t="s">
        <v>1709</v>
      </c>
      <c r="M303" s="90" t="s">
        <v>1039</v>
      </c>
      <c r="N303" s="91">
        <v>45.6447</v>
      </c>
      <c r="O303" s="91">
        <v>-119.4533</v>
      </c>
      <c r="P303" s="80"/>
      <c r="Q303" s="81" t="str">
        <f ca="1">IFERROR(INDEX($B$2:$B$938,MATCH(ROWS(Q$1:$Q302),$R$2:$R$938,0)),"")</f>
        <v/>
      </c>
      <c r="R303" s="79">
        <f ca="1">IF(ISNUMBER(SEARCH($P$2,B303)),MAX(R$1:$R302)+1,0)</f>
        <v>0</v>
      </c>
    </row>
    <row r="304" spans="1:18" x14ac:dyDescent="0.35">
      <c r="A304" s="89">
        <v>810107</v>
      </c>
      <c r="B304" s="90" t="s">
        <v>1521</v>
      </c>
      <c r="D304" s="89">
        <v>58324</v>
      </c>
      <c r="E304" s="90" t="s">
        <v>1709</v>
      </c>
      <c r="F304" s="89">
        <v>60944</v>
      </c>
      <c r="G304" s="90" t="s">
        <v>190</v>
      </c>
      <c r="H304" s="90" t="s">
        <v>196</v>
      </c>
      <c r="I304" s="90" t="s">
        <v>195</v>
      </c>
      <c r="J304" s="90" t="s">
        <v>1709</v>
      </c>
      <c r="K304" s="89">
        <v>98.9</v>
      </c>
      <c r="L304" s="90" t="s">
        <v>1709</v>
      </c>
      <c r="M304" s="90" t="s">
        <v>259</v>
      </c>
      <c r="N304" s="91">
        <v>45.899166999999998</v>
      </c>
      <c r="O304" s="91">
        <v>-118.59138900000001</v>
      </c>
      <c r="P304" s="80"/>
      <c r="Q304" s="81" t="str">
        <f ca="1">IFERROR(INDEX($B$2:$B$938,MATCH(ROWS(Q$1:$Q303),$R$2:$R$938,0)),"")</f>
        <v/>
      </c>
      <c r="R304" s="79">
        <f ca="1">IF(ISNUMBER(SEARCH($P$2,B304)),MAX(R$1:$R303)+1,0)</f>
        <v>0</v>
      </c>
    </row>
    <row r="305" spans="1:18" x14ac:dyDescent="0.35">
      <c r="A305" s="89">
        <v>810102</v>
      </c>
      <c r="B305" s="90" t="s">
        <v>1522</v>
      </c>
      <c r="D305" s="89">
        <v>55989</v>
      </c>
      <c r="E305" s="90" t="s">
        <v>1918</v>
      </c>
      <c r="G305" s="90" t="s">
        <v>190</v>
      </c>
      <c r="H305" s="90" t="s">
        <v>196</v>
      </c>
      <c r="I305" s="90" t="s">
        <v>1709</v>
      </c>
      <c r="J305" s="90" t="s">
        <v>1709</v>
      </c>
      <c r="K305" s="89">
        <v>122.8</v>
      </c>
      <c r="L305" s="90" t="s">
        <v>1709</v>
      </c>
      <c r="M305" s="90" t="s">
        <v>1038</v>
      </c>
      <c r="N305" s="91">
        <v>46.012790000000003</v>
      </c>
      <c r="O305" s="91">
        <v>-118.81624600000001</v>
      </c>
      <c r="P305" s="80"/>
      <c r="Q305" s="81" t="str">
        <f ca="1">IFERROR(INDEX($B$2:$B$938,MATCH(ROWS(Q$1:$Q304),$R$2:$R$938,0)),"")</f>
        <v/>
      </c>
      <c r="R305" s="79">
        <f ca="1">IF(ISNUMBER(SEARCH($P$2,B305)),MAX(R$1:$R304)+1,0)</f>
        <v>0</v>
      </c>
    </row>
    <row r="306" spans="1:18" x14ac:dyDescent="0.35">
      <c r="A306" s="89">
        <v>900058</v>
      </c>
      <c r="B306" s="90" t="s">
        <v>1037</v>
      </c>
      <c r="C306" s="89">
        <v>1007549</v>
      </c>
      <c r="D306" s="89">
        <v>2336</v>
      </c>
      <c r="E306" s="90" t="s">
        <v>1709</v>
      </c>
      <c r="G306" s="90" t="s">
        <v>245</v>
      </c>
      <c r="H306" s="90" t="s">
        <v>166</v>
      </c>
      <c r="I306" s="90" t="s">
        <v>1709</v>
      </c>
      <c r="J306" s="90" t="s">
        <v>1709</v>
      </c>
      <c r="K306" s="89">
        <v>1032.9000000000001</v>
      </c>
      <c r="L306" s="90" t="s">
        <v>1709</v>
      </c>
      <c r="M306" s="90" t="s">
        <v>1036</v>
      </c>
      <c r="N306" s="91">
        <v>39.5625</v>
      </c>
      <c r="O306" s="91">
        <v>-119.52500000000001</v>
      </c>
      <c r="P306" s="80"/>
      <c r="Q306" s="81" t="str">
        <f ca="1">IFERROR(INDEX($B$2:$B$938,MATCH(ROWS(Q$1:$Q305),$R$2:$R$938,0)),"")</f>
        <v/>
      </c>
      <c r="R306" s="79">
        <f ca="1">IF(ISNUMBER(SEARCH($P$2,B306)),MAX(R$1:$R305)+1,0)</f>
        <v>0</v>
      </c>
    </row>
    <row r="307" spans="1:18" x14ac:dyDescent="0.35">
      <c r="A307" s="89">
        <v>910650</v>
      </c>
      <c r="B307" s="90" t="s">
        <v>1919</v>
      </c>
      <c r="D307" s="89">
        <v>67190</v>
      </c>
      <c r="E307" s="90" t="s">
        <v>1709</v>
      </c>
      <c r="F307" s="89">
        <v>63870</v>
      </c>
      <c r="G307" s="90" t="s">
        <v>197</v>
      </c>
      <c r="H307" s="90" t="s">
        <v>189</v>
      </c>
      <c r="I307" s="90" t="s">
        <v>195</v>
      </c>
      <c r="J307" s="90" t="s">
        <v>1709</v>
      </c>
      <c r="K307" s="89">
        <v>100</v>
      </c>
      <c r="L307" s="90" t="s">
        <v>1873</v>
      </c>
      <c r="M307" s="90" t="s">
        <v>1920</v>
      </c>
      <c r="N307" s="91">
        <v>42.2042</v>
      </c>
      <c r="O307" s="91">
        <v>-114.6099</v>
      </c>
      <c r="P307" s="80"/>
      <c r="Q307" s="81" t="str">
        <f ca="1">IFERROR(INDEX($B$2:$B$938,MATCH(ROWS(Q$1:$Q306),$R$2:$R$938,0)),"")</f>
        <v/>
      </c>
      <c r="R307" s="79">
        <f ca="1">IF(ISNUMBER(SEARCH($P$2,B307)),MAX(R$1:$R306)+1,0)</f>
        <v>0</v>
      </c>
    </row>
    <row r="308" spans="1:18" x14ac:dyDescent="0.35">
      <c r="A308" s="89">
        <v>910021</v>
      </c>
      <c r="B308" s="90" t="s">
        <v>1035</v>
      </c>
      <c r="E308" s="90" t="s">
        <v>1709</v>
      </c>
      <c r="F308" s="89">
        <v>64690</v>
      </c>
      <c r="G308" s="90" t="s">
        <v>163</v>
      </c>
      <c r="H308" s="90" t="s">
        <v>220</v>
      </c>
      <c r="I308" s="90" t="s">
        <v>195</v>
      </c>
      <c r="J308" s="90" t="s">
        <v>161</v>
      </c>
      <c r="K308" s="89">
        <v>11.5</v>
      </c>
      <c r="L308" s="90" t="s">
        <v>1709</v>
      </c>
      <c r="M308" s="90" t="s">
        <v>1709</v>
      </c>
      <c r="P308" s="80"/>
      <c r="Q308" s="81" t="str">
        <f ca="1">IFERROR(INDEX($B$2:$B$938,MATCH(ROWS(Q$1:$Q307),$R$2:$R$938,0)),"")</f>
        <v/>
      </c>
      <c r="R308" s="79">
        <f ca="1">IF(ISNUMBER(SEARCH($P$2,B308)),MAX(R$1:$R307)+1,0)</f>
        <v>0</v>
      </c>
    </row>
    <row r="309" spans="1:18" x14ac:dyDescent="0.35">
      <c r="A309" s="89">
        <v>910022</v>
      </c>
      <c r="B309" s="90" t="s">
        <v>1034</v>
      </c>
      <c r="E309" s="90" t="s">
        <v>1709</v>
      </c>
      <c r="G309" s="90" t="s">
        <v>163</v>
      </c>
      <c r="H309" s="90" t="s">
        <v>312</v>
      </c>
      <c r="I309" s="90" t="s">
        <v>1709</v>
      </c>
      <c r="J309" s="90" t="s">
        <v>303</v>
      </c>
      <c r="K309" s="89">
        <v>1</v>
      </c>
      <c r="L309" s="90" t="s">
        <v>1709</v>
      </c>
      <c r="M309" s="90" t="s">
        <v>1709</v>
      </c>
      <c r="P309" s="80"/>
      <c r="Q309" s="81" t="str">
        <f ca="1">IFERROR(INDEX($B$2:$B$938,MATCH(ROWS(Q$1:$Q308),$R$2:$R$938,0)),"")</f>
        <v/>
      </c>
      <c r="R309" s="79">
        <f ca="1">IF(ISNUMBER(SEARCH($P$2,B309)),MAX(R$1:$R308)+1,0)</f>
        <v>0</v>
      </c>
    </row>
    <row r="310" spans="1:18" x14ac:dyDescent="0.35">
      <c r="A310" s="89">
        <v>900080</v>
      </c>
      <c r="B310" s="90" t="s">
        <v>1033</v>
      </c>
      <c r="C310" s="89">
        <v>1000301</v>
      </c>
      <c r="D310" s="89">
        <v>55818</v>
      </c>
      <c r="E310" s="90" t="s">
        <v>1709</v>
      </c>
      <c r="G310" s="90" t="s">
        <v>178</v>
      </c>
      <c r="H310" s="90" t="s">
        <v>166</v>
      </c>
      <c r="I310" s="90" t="s">
        <v>1709</v>
      </c>
      <c r="J310" s="90" t="s">
        <v>1709</v>
      </c>
      <c r="K310" s="89">
        <v>318.3</v>
      </c>
      <c r="L310" s="90" t="s">
        <v>1709</v>
      </c>
      <c r="M310" s="90" t="s">
        <v>1032</v>
      </c>
      <c r="N310" s="91">
        <v>47.086111000000002</v>
      </c>
      <c r="O310" s="91">
        <v>-122.365674</v>
      </c>
      <c r="P310" s="80"/>
      <c r="Q310" s="81" t="str">
        <f ca="1">IFERROR(INDEX($B$2:$B$938,MATCH(ROWS(Q$1:$Q309),$R$2:$R$938,0)),"")</f>
        <v/>
      </c>
      <c r="R310" s="79">
        <f ca="1">IF(ISNUMBER(SEARCH($P$2,B310)),MAX(R$1:$R309)+1,0)</f>
        <v>0</v>
      </c>
    </row>
    <row r="311" spans="1:18" x14ac:dyDescent="0.35">
      <c r="A311" s="89">
        <v>910048</v>
      </c>
      <c r="B311" s="90" t="s">
        <v>1031</v>
      </c>
      <c r="C311" s="89">
        <v>1004175</v>
      </c>
      <c r="D311" s="89">
        <v>99</v>
      </c>
      <c r="E311" s="90" t="s">
        <v>1709</v>
      </c>
      <c r="G311" s="90" t="s">
        <v>178</v>
      </c>
      <c r="H311" s="90" t="s">
        <v>166</v>
      </c>
      <c r="I311" s="90" t="s">
        <v>1709</v>
      </c>
      <c r="J311" s="90" t="s">
        <v>1709</v>
      </c>
      <c r="K311" s="89">
        <v>147</v>
      </c>
      <c r="L311" s="90" t="s">
        <v>1709</v>
      </c>
      <c r="M311" s="90" t="s">
        <v>1030</v>
      </c>
      <c r="N311" s="91">
        <v>47.079721999999997</v>
      </c>
      <c r="O311" s="91">
        <v>-122.36499999999999</v>
      </c>
      <c r="P311" s="80"/>
      <c r="Q311" s="81" t="str">
        <f ca="1">IFERROR(INDEX($B$2:$B$938,MATCH(ROWS(Q$1:$Q310),$R$2:$R$938,0)),"")</f>
        <v/>
      </c>
      <c r="R311" s="79">
        <f ca="1">IF(ISNUMBER(SEARCH($P$2,B311)),MAX(R$1:$R310)+1,0)</f>
        <v>0</v>
      </c>
    </row>
    <row r="312" spans="1:18" x14ac:dyDescent="0.35">
      <c r="A312" s="89">
        <v>910049</v>
      </c>
      <c r="B312" s="90" t="s">
        <v>1029</v>
      </c>
      <c r="C312" s="89">
        <v>1004066</v>
      </c>
      <c r="D312" s="89">
        <v>607</v>
      </c>
      <c r="E312" s="90" t="s">
        <v>1709</v>
      </c>
      <c r="G312" s="90" t="s">
        <v>178</v>
      </c>
      <c r="H312" s="90" t="s">
        <v>166</v>
      </c>
      <c r="I312" s="90" t="s">
        <v>1709</v>
      </c>
      <c r="J312" s="90" t="s">
        <v>1709</v>
      </c>
      <c r="K312" s="89">
        <v>314</v>
      </c>
      <c r="L312" s="90" t="s">
        <v>1709</v>
      </c>
      <c r="M312" s="90" t="s">
        <v>1028</v>
      </c>
      <c r="N312" s="91">
        <v>48.455800000000004</v>
      </c>
      <c r="O312" s="91">
        <v>-122.4358</v>
      </c>
      <c r="P312" s="80"/>
      <c r="Q312" s="81" t="str">
        <f ca="1">IFERROR(INDEX($B$2:$B$938,MATCH(ROWS(Q$1:$Q311),$R$2:$R$938,0)),"")</f>
        <v/>
      </c>
      <c r="R312" s="79">
        <f ca="1">IF(ISNUMBER(SEARCH($P$2,B312)),MAX(R$1:$R311)+1,0)</f>
        <v>0</v>
      </c>
    </row>
    <row r="313" spans="1:18" x14ac:dyDescent="0.35">
      <c r="A313" s="89">
        <v>501077</v>
      </c>
      <c r="B313" s="90" t="s">
        <v>1027</v>
      </c>
      <c r="E313" s="90" t="s">
        <v>1709</v>
      </c>
      <c r="G313" s="90" t="s">
        <v>163</v>
      </c>
      <c r="H313" s="90" t="s">
        <v>162</v>
      </c>
      <c r="I313" s="90" t="s">
        <v>1709</v>
      </c>
      <c r="J313" s="90" t="s">
        <v>161</v>
      </c>
      <c r="K313" s="89">
        <v>9</v>
      </c>
      <c r="L313" s="90" t="s">
        <v>1921</v>
      </c>
      <c r="M313" s="90" t="s">
        <v>1709</v>
      </c>
      <c r="P313" s="80"/>
      <c r="Q313" s="81" t="str">
        <f ca="1">IFERROR(INDEX($B$2:$B$938,MATCH(ROWS(Q$1:$Q312),$R$2:$R$938,0)),"")</f>
        <v/>
      </c>
      <c r="R313" s="79">
        <f ca="1">IF(ISNUMBER(SEARCH($P$2,B313)),MAX(R$1:$R312)+1,0)</f>
        <v>0</v>
      </c>
    </row>
    <row r="314" spans="1:18" x14ac:dyDescent="0.35">
      <c r="A314" s="89">
        <v>501028</v>
      </c>
      <c r="B314" s="90" t="s">
        <v>1026</v>
      </c>
      <c r="E314" s="90" t="s">
        <v>1709</v>
      </c>
      <c r="G314" s="90" t="s">
        <v>163</v>
      </c>
      <c r="H314" s="90" t="s">
        <v>162</v>
      </c>
      <c r="I314" s="90" t="s">
        <v>1709</v>
      </c>
      <c r="J314" s="90" t="s">
        <v>161</v>
      </c>
      <c r="K314" s="89">
        <v>2876</v>
      </c>
      <c r="L314" s="90" t="s">
        <v>217</v>
      </c>
      <c r="M314" s="90" t="s">
        <v>1709</v>
      </c>
      <c r="P314" s="80"/>
      <c r="Q314" s="81" t="str">
        <f ca="1">IFERROR(INDEX($B$2:$B$938,MATCH(ROWS(Q$1:$Q313),$R$2:$R$938,0)),"")</f>
        <v/>
      </c>
      <c r="R314" s="79">
        <f ca="1">IF(ISNUMBER(SEARCH($P$2,B314)),MAX(R$1:$R313)+1,0)</f>
        <v>0</v>
      </c>
    </row>
    <row r="315" spans="1:18" x14ac:dyDescent="0.35">
      <c r="A315" s="89">
        <v>900003</v>
      </c>
      <c r="B315" s="90" t="s">
        <v>1025</v>
      </c>
      <c r="C315" s="89">
        <v>1006811</v>
      </c>
      <c r="D315" s="89">
        <v>3648</v>
      </c>
      <c r="E315" s="90" t="s">
        <v>1709</v>
      </c>
      <c r="G315" s="90" t="s">
        <v>225</v>
      </c>
      <c r="H315" s="90" t="s">
        <v>166</v>
      </c>
      <c r="I315" s="90" t="s">
        <v>1709</v>
      </c>
      <c r="J315" s="90" t="s">
        <v>1709</v>
      </c>
      <c r="K315" s="89">
        <v>432.8</v>
      </c>
      <c r="L315" s="90" t="s">
        <v>25</v>
      </c>
      <c r="M315" s="90" t="s">
        <v>1024</v>
      </c>
      <c r="N315" s="91">
        <v>40.768599999999999</v>
      </c>
      <c r="O315" s="91">
        <v>-111.9289</v>
      </c>
      <c r="P315" s="80"/>
      <c r="Q315" s="81" t="str">
        <f ca="1">IFERROR(INDEX($B$2:$B$938,MATCH(ROWS(Q$1:$Q314),$R$2:$R$938,0)),"")</f>
        <v/>
      </c>
      <c r="R315" s="79">
        <f ca="1">IF(ISNUMBER(SEARCH($P$2,B315)),MAX(R$1:$R314)+1,0)</f>
        <v>0</v>
      </c>
    </row>
    <row r="316" spans="1:18" x14ac:dyDescent="0.35">
      <c r="A316" s="89">
        <v>710104</v>
      </c>
      <c r="B316" s="90" t="s">
        <v>1023</v>
      </c>
      <c r="D316" s="89">
        <v>61048</v>
      </c>
      <c r="E316" s="90" t="s">
        <v>1709</v>
      </c>
      <c r="F316" s="89">
        <v>63692</v>
      </c>
      <c r="G316" s="90" t="s">
        <v>190</v>
      </c>
      <c r="H316" s="90" t="s">
        <v>189</v>
      </c>
      <c r="I316" s="90" t="s">
        <v>195</v>
      </c>
      <c r="J316" s="90" t="s">
        <v>1709</v>
      </c>
      <c r="K316" s="89">
        <v>56</v>
      </c>
      <c r="L316" s="90" t="s">
        <v>188</v>
      </c>
      <c r="M316" s="90" t="s">
        <v>1022</v>
      </c>
      <c r="N316" s="91">
        <v>44.1843</v>
      </c>
      <c r="O316" s="91">
        <v>-120.91800000000001</v>
      </c>
      <c r="P316" s="80"/>
      <c r="Q316" s="81" t="str">
        <f ca="1">IFERROR(INDEX($B$2:$B$938,MATCH(ROWS(Q$1:$Q315),$R$2:$R$938,0)),"")</f>
        <v/>
      </c>
      <c r="R316" s="79">
        <f ca="1">IF(ISNUMBER(SEARCH($P$2,B316)),MAX(R$1:$R315)+1,0)</f>
        <v>0</v>
      </c>
    </row>
    <row r="317" spans="1:18" x14ac:dyDescent="0.35">
      <c r="A317" s="89">
        <v>900046</v>
      </c>
      <c r="B317" s="90" t="s">
        <v>1021</v>
      </c>
      <c r="D317" s="89">
        <v>56540</v>
      </c>
      <c r="E317" s="90" t="s">
        <v>1709</v>
      </c>
      <c r="F317" s="89">
        <v>63476</v>
      </c>
      <c r="G317" s="90" t="s">
        <v>245</v>
      </c>
      <c r="H317" s="90" t="s">
        <v>286</v>
      </c>
      <c r="I317" s="90" t="s">
        <v>195</v>
      </c>
      <c r="J317" s="90" t="s">
        <v>1709</v>
      </c>
      <c r="K317" s="89">
        <v>5</v>
      </c>
      <c r="L317" s="90" t="s">
        <v>1922</v>
      </c>
      <c r="M317" s="90" t="s">
        <v>1020</v>
      </c>
      <c r="N317" s="91">
        <v>39.373189000000004</v>
      </c>
      <c r="O317" s="91">
        <v>-119.76450699999999</v>
      </c>
      <c r="P317" s="80"/>
      <c r="Q317" s="81" t="str">
        <f ca="1">IFERROR(INDEX($B$2:$B$938,MATCH(ROWS(Q$1:$Q316),$R$2:$R$938,0)),"")</f>
        <v/>
      </c>
      <c r="R317" s="79">
        <f ca="1">IF(ISNUMBER(SEARCH($P$2,B317)),MAX(R$1:$R316)+1,0)</f>
        <v>0</v>
      </c>
    </row>
    <row r="318" spans="1:18" x14ac:dyDescent="0.35">
      <c r="A318" s="89">
        <v>900047</v>
      </c>
      <c r="B318" s="90" t="s">
        <v>1019</v>
      </c>
      <c r="D318" s="89">
        <v>56541</v>
      </c>
      <c r="E318" s="90" t="s">
        <v>1709</v>
      </c>
      <c r="F318" s="89">
        <v>60764</v>
      </c>
      <c r="G318" s="90" t="s">
        <v>245</v>
      </c>
      <c r="H318" s="90" t="s">
        <v>286</v>
      </c>
      <c r="I318" s="90" t="s">
        <v>195</v>
      </c>
      <c r="J318" s="90" t="s">
        <v>1709</v>
      </c>
      <c r="K318" s="89">
        <v>30</v>
      </c>
      <c r="L318" s="90" t="s">
        <v>1709</v>
      </c>
      <c r="M318" s="90" t="s">
        <v>368</v>
      </c>
      <c r="N318" s="91">
        <v>39.388722000000001</v>
      </c>
      <c r="O318" s="91">
        <v>-119.748908</v>
      </c>
      <c r="P318" s="80"/>
      <c r="Q318" s="81" t="str">
        <f ca="1">IFERROR(INDEX($B$2:$B$938,MATCH(ROWS(Q$1:$Q317),$R$2:$R$938,0)),"")</f>
        <v/>
      </c>
      <c r="R318" s="79">
        <f ca="1">IF(ISNUMBER(SEARCH($P$2,B318)),MAX(R$1:$R317)+1,0)</f>
        <v>0</v>
      </c>
    </row>
    <row r="319" spans="1:18" x14ac:dyDescent="0.35">
      <c r="A319" s="89">
        <v>500233</v>
      </c>
      <c r="B319" s="90" t="s">
        <v>1018</v>
      </c>
      <c r="D319" s="89">
        <v>50938</v>
      </c>
      <c r="E319" s="90" t="s">
        <v>1709</v>
      </c>
      <c r="G319" s="90" t="s">
        <v>190</v>
      </c>
      <c r="H319" s="90" t="s">
        <v>162</v>
      </c>
      <c r="I319" s="90" t="s">
        <v>1709</v>
      </c>
      <c r="J319" s="90" t="s">
        <v>1709</v>
      </c>
      <c r="K319" s="89">
        <v>1.6</v>
      </c>
      <c r="L319" s="90" t="s">
        <v>1709</v>
      </c>
      <c r="M319" s="90" t="s">
        <v>1017</v>
      </c>
      <c r="N319" s="91">
        <v>42.8489</v>
      </c>
      <c r="O319" s="91">
        <v>-123.1778</v>
      </c>
      <c r="P319" s="80"/>
      <c r="Q319" s="81" t="str">
        <f ca="1">IFERROR(INDEX($B$2:$B$938,MATCH(ROWS(Q$1:$Q318),$R$2:$R$938,0)),"")</f>
        <v/>
      </c>
      <c r="R319" s="79">
        <f ca="1">IF(ISNUMBER(SEARCH($P$2,B319)),MAX(R$1:$R318)+1,0)</f>
        <v>0</v>
      </c>
    </row>
    <row r="320" spans="1:18" x14ac:dyDescent="0.35">
      <c r="A320" s="89">
        <v>500196</v>
      </c>
      <c r="B320" s="90" t="s">
        <v>1016</v>
      </c>
      <c r="D320" s="89">
        <v>57551</v>
      </c>
      <c r="E320" s="90" t="s">
        <v>1709</v>
      </c>
      <c r="F320" s="89">
        <v>61437</v>
      </c>
      <c r="G320" s="90" t="s">
        <v>182</v>
      </c>
      <c r="H320" s="90" t="s">
        <v>162</v>
      </c>
      <c r="I320" s="90" t="s">
        <v>195</v>
      </c>
      <c r="J320" s="90" t="s">
        <v>1709</v>
      </c>
      <c r="K320" s="89">
        <v>2.9</v>
      </c>
      <c r="L320" s="90" t="s">
        <v>1709</v>
      </c>
      <c r="M320" s="90" t="s">
        <v>1015</v>
      </c>
      <c r="N320" s="91">
        <v>44.726399999999998</v>
      </c>
      <c r="O320" s="91">
        <v>-108.8644</v>
      </c>
      <c r="P320" s="80"/>
      <c r="Q320" s="81" t="str">
        <f ca="1">IFERROR(INDEX($B$2:$B$938,MATCH(ROWS(Q$1:$Q319),$R$2:$R$938,0)),"")</f>
        <v/>
      </c>
      <c r="R320" s="79">
        <f ca="1">IF(ISNUMBER(SEARCH($P$2,B320)),MAX(R$1:$R319)+1,0)</f>
        <v>0</v>
      </c>
    </row>
    <row r="321" spans="1:18" x14ac:dyDescent="0.35">
      <c r="A321" s="89">
        <v>910592</v>
      </c>
      <c r="B321" s="90" t="s">
        <v>1786</v>
      </c>
      <c r="E321" s="90" t="s">
        <v>1709</v>
      </c>
      <c r="G321" s="90" t="s">
        <v>249</v>
      </c>
      <c r="H321" s="90" t="s">
        <v>189</v>
      </c>
      <c r="I321" s="90" t="s">
        <v>1709</v>
      </c>
      <c r="J321" s="90" t="s">
        <v>1709</v>
      </c>
      <c r="L321" s="90" t="s">
        <v>1709</v>
      </c>
      <c r="M321" s="90" t="s">
        <v>1709</v>
      </c>
      <c r="P321" s="80"/>
      <c r="Q321" s="81" t="str">
        <f ca="1">IFERROR(INDEX($B$2:$B$938,MATCH(ROWS(Q$1:$Q320),$R$2:$R$938,0)),"")</f>
        <v/>
      </c>
      <c r="R321" s="79">
        <f ca="1">IF(ISNUMBER(SEARCH($P$2,B321)),MAX(R$1:$R320)+1,0)</f>
        <v>0</v>
      </c>
    </row>
    <row r="322" spans="1:18" x14ac:dyDescent="0.35">
      <c r="A322" s="89">
        <v>500207</v>
      </c>
      <c r="B322" s="90" t="s">
        <v>1014</v>
      </c>
      <c r="D322" s="89">
        <v>472</v>
      </c>
      <c r="E322" s="90" t="s">
        <v>1709</v>
      </c>
      <c r="G322" s="90" t="s">
        <v>279</v>
      </c>
      <c r="H322" s="90" t="s">
        <v>162</v>
      </c>
      <c r="I322" s="90" t="s">
        <v>1709</v>
      </c>
      <c r="J322" s="90" t="s">
        <v>1709</v>
      </c>
      <c r="K322" s="89">
        <v>1.2</v>
      </c>
      <c r="L322" s="90" t="s">
        <v>1709</v>
      </c>
      <c r="M322" s="90" t="s">
        <v>1013</v>
      </c>
      <c r="N322" s="91">
        <v>39.691899999999997</v>
      </c>
      <c r="O322" s="91">
        <v>-105.6978</v>
      </c>
      <c r="P322" s="80"/>
      <c r="Q322" s="81" t="str">
        <f ca="1">IFERROR(INDEX($B$2:$B$938,MATCH(ROWS(Q$1:$Q321),$R$2:$R$938,0)),"")</f>
        <v/>
      </c>
      <c r="R322" s="79">
        <f ca="1">IF(ISNUMBER(SEARCH($P$2,B322)),MAX(R$1:$R321)+1,0)</f>
        <v>0</v>
      </c>
    </row>
    <row r="323" spans="1:18" x14ac:dyDescent="0.35">
      <c r="A323" s="89">
        <v>900071</v>
      </c>
      <c r="B323" s="90" t="s">
        <v>1012</v>
      </c>
      <c r="C323" s="89">
        <v>1008042</v>
      </c>
      <c r="D323" s="89">
        <v>56192</v>
      </c>
      <c r="E323" s="90" t="s">
        <v>1709</v>
      </c>
      <c r="G323" s="90" t="s">
        <v>190</v>
      </c>
      <c r="H323" s="90" t="s">
        <v>220</v>
      </c>
      <c r="I323" s="90" t="s">
        <v>1709</v>
      </c>
      <c r="J323" s="90" t="s">
        <v>1709</v>
      </c>
      <c r="K323" s="89">
        <v>36</v>
      </c>
      <c r="L323" s="90" t="s">
        <v>1709</v>
      </c>
      <c r="M323" s="90" t="s">
        <v>1011</v>
      </c>
      <c r="N323" s="91">
        <v>46.153955000000003</v>
      </c>
      <c r="O323" s="91">
        <v>-123.40658000000001</v>
      </c>
      <c r="P323" s="80"/>
      <c r="Q323" s="81" t="str">
        <f ca="1">IFERROR(INDEX($B$2:$B$938,MATCH(ROWS(Q$1:$Q322),$R$2:$R$938,0)),"")</f>
        <v/>
      </c>
      <c r="R323" s="79">
        <f ca="1">IF(ISNUMBER(SEARCH($P$2,B323)),MAX(R$1:$R322)+1,0)</f>
        <v>0</v>
      </c>
    </row>
    <row r="324" spans="1:18" x14ac:dyDescent="0.35">
      <c r="A324" s="89">
        <v>910483</v>
      </c>
      <c r="B324" s="90" t="s">
        <v>1523</v>
      </c>
      <c r="D324" s="89">
        <v>59020</v>
      </c>
      <c r="E324" s="90" t="s">
        <v>1709</v>
      </c>
      <c r="G324" s="90" t="s">
        <v>167</v>
      </c>
      <c r="H324" s="90" t="s">
        <v>189</v>
      </c>
      <c r="I324" s="90" t="s">
        <v>1709</v>
      </c>
      <c r="J324" s="90" t="s">
        <v>1709</v>
      </c>
      <c r="K324" s="89">
        <v>32</v>
      </c>
      <c r="L324" s="90" t="s">
        <v>228</v>
      </c>
      <c r="M324" s="90" t="s">
        <v>1524</v>
      </c>
      <c r="N324" s="91">
        <v>32.940832999999998</v>
      </c>
      <c r="O324" s="91">
        <v>-112.881389</v>
      </c>
      <c r="P324" s="80"/>
      <c r="Q324" s="81" t="str">
        <f ca="1">IFERROR(INDEX($B$2:$B$938,MATCH(ROWS(Q$1:$Q323),$R$2:$R$938,0)),"")</f>
        <v/>
      </c>
      <c r="R324" s="79">
        <f ca="1">IF(ISNUMBER(SEARCH($P$2,B324)),MAX(R$1:$R323)+1,0)</f>
        <v>0</v>
      </c>
    </row>
    <row r="325" spans="1:18" x14ac:dyDescent="0.35">
      <c r="A325" s="89">
        <v>900001</v>
      </c>
      <c r="B325" s="90" t="s">
        <v>1010</v>
      </c>
      <c r="C325" s="89">
        <v>1000097</v>
      </c>
      <c r="D325" s="89">
        <v>55306</v>
      </c>
      <c r="E325" s="90" t="s">
        <v>1009</v>
      </c>
      <c r="G325" s="90" t="s">
        <v>167</v>
      </c>
      <c r="H325" s="90" t="s">
        <v>166</v>
      </c>
      <c r="I325" s="90" t="s">
        <v>1709</v>
      </c>
      <c r="J325" s="90" t="s">
        <v>1709</v>
      </c>
      <c r="K325" s="89">
        <v>2476</v>
      </c>
      <c r="L325" s="90" t="s">
        <v>1709</v>
      </c>
      <c r="M325" s="90" t="s">
        <v>1003</v>
      </c>
      <c r="N325" s="91">
        <v>32.975000000000001</v>
      </c>
      <c r="O325" s="91">
        <v>-112.6944</v>
      </c>
      <c r="P325" s="80"/>
      <c r="Q325" s="81" t="str">
        <f ca="1">IFERROR(INDEX($B$2:$B$938,MATCH(ROWS(Q$1:$Q324),$R$2:$R$938,0)),"")</f>
        <v/>
      </c>
      <c r="R325" s="79">
        <f ca="1">IF(ISNUMBER(SEARCH($P$2,B325)),MAX(R$1:$R324)+1,0)</f>
        <v>0</v>
      </c>
    </row>
    <row r="326" spans="1:18" x14ac:dyDescent="0.35">
      <c r="A326" s="89">
        <v>910004</v>
      </c>
      <c r="B326" s="90" t="s">
        <v>1008</v>
      </c>
      <c r="C326" s="89">
        <v>1000097</v>
      </c>
      <c r="D326" s="89">
        <v>59338</v>
      </c>
      <c r="E326" s="90" t="s">
        <v>1709</v>
      </c>
      <c r="G326" s="90" t="s">
        <v>167</v>
      </c>
      <c r="H326" s="90" t="s">
        <v>166</v>
      </c>
      <c r="I326" s="90" t="s">
        <v>1709</v>
      </c>
      <c r="J326" s="90" t="s">
        <v>1709</v>
      </c>
      <c r="K326" s="89">
        <v>619</v>
      </c>
      <c r="L326" s="90" t="s">
        <v>1565</v>
      </c>
      <c r="M326" s="90" t="s">
        <v>1006</v>
      </c>
      <c r="N326" s="91">
        <v>32.975000000000001</v>
      </c>
      <c r="O326" s="91">
        <v>-112.694444</v>
      </c>
      <c r="P326" s="80"/>
      <c r="Q326" s="81" t="str">
        <f ca="1">IFERROR(INDEX($B$2:$B$938,MATCH(ROWS(Q$1:$Q325),$R$2:$R$938,0)),"")</f>
        <v/>
      </c>
      <c r="R326" s="79">
        <f ca="1">IF(ISNUMBER(SEARCH($P$2,B326)),MAX(R$1:$R325)+1,0)</f>
        <v>0</v>
      </c>
    </row>
    <row r="327" spans="1:18" x14ac:dyDescent="0.35">
      <c r="A327" s="89">
        <v>910128</v>
      </c>
      <c r="B327" s="90" t="s">
        <v>1007</v>
      </c>
      <c r="C327" s="89">
        <v>1000097</v>
      </c>
      <c r="D327" s="89">
        <v>60768</v>
      </c>
      <c r="E327" s="90" t="s">
        <v>1709</v>
      </c>
      <c r="G327" s="90" t="s">
        <v>167</v>
      </c>
      <c r="H327" s="90" t="s">
        <v>166</v>
      </c>
      <c r="I327" s="90" t="s">
        <v>1709</v>
      </c>
      <c r="J327" s="90" t="s">
        <v>1709</v>
      </c>
      <c r="K327" s="89">
        <v>607</v>
      </c>
      <c r="L327" s="90" t="s">
        <v>1722</v>
      </c>
      <c r="M327" s="90" t="s">
        <v>1006</v>
      </c>
      <c r="N327" s="91">
        <v>32.975000000000001</v>
      </c>
      <c r="O327" s="91">
        <v>-112.694444</v>
      </c>
      <c r="P327" s="80"/>
      <c r="Q327" s="81" t="str">
        <f ca="1">IFERROR(INDEX($B$2:$B$938,MATCH(ROWS(Q$1:$Q326),$R$2:$R$938,0)),"")</f>
        <v/>
      </c>
      <c r="R327" s="79">
        <f ca="1">IF(ISNUMBER(SEARCH($P$2,B327)),MAX(R$1:$R326)+1,0)</f>
        <v>0</v>
      </c>
    </row>
    <row r="328" spans="1:18" x14ac:dyDescent="0.35">
      <c r="A328" s="89">
        <v>910005</v>
      </c>
      <c r="B328" s="90" t="s">
        <v>1005</v>
      </c>
      <c r="C328" s="89">
        <v>1000097</v>
      </c>
      <c r="D328" s="89">
        <v>59784</v>
      </c>
      <c r="E328" s="90" t="s">
        <v>1709</v>
      </c>
      <c r="G328" s="90" t="s">
        <v>167</v>
      </c>
      <c r="H328" s="90" t="s">
        <v>166</v>
      </c>
      <c r="I328" s="90" t="s">
        <v>1709</v>
      </c>
      <c r="J328" s="90" t="s">
        <v>1709</v>
      </c>
      <c r="K328" s="89">
        <v>573</v>
      </c>
      <c r="L328" s="90" t="s">
        <v>1722</v>
      </c>
      <c r="M328" s="90" t="s">
        <v>1003</v>
      </c>
      <c r="N328" s="91">
        <v>32.975000000000001</v>
      </c>
      <c r="O328" s="91">
        <v>-112.6944</v>
      </c>
      <c r="P328" s="80"/>
      <c r="Q328" s="81" t="str">
        <f ca="1">IFERROR(INDEX($B$2:$B$938,MATCH(ROWS(Q$1:$Q327),$R$2:$R$938,0)),"")</f>
        <v/>
      </c>
      <c r="R328" s="79">
        <f ca="1">IF(ISNUMBER(SEARCH($P$2,B328)),MAX(R$1:$R327)+1,0)</f>
        <v>0</v>
      </c>
    </row>
    <row r="329" spans="1:18" x14ac:dyDescent="0.35">
      <c r="A329" s="89">
        <v>910007</v>
      </c>
      <c r="B329" s="90" t="s">
        <v>1004</v>
      </c>
      <c r="C329" s="89">
        <v>1000097</v>
      </c>
      <c r="D329" s="89">
        <v>55306</v>
      </c>
      <c r="E329" s="90" t="s">
        <v>1709</v>
      </c>
      <c r="G329" s="90" t="s">
        <v>167</v>
      </c>
      <c r="H329" s="90" t="s">
        <v>166</v>
      </c>
      <c r="I329" s="90" t="s">
        <v>1709</v>
      </c>
      <c r="J329" s="90" t="s">
        <v>1709</v>
      </c>
      <c r="K329" s="89">
        <v>619</v>
      </c>
      <c r="L329" s="90" t="s">
        <v>1565</v>
      </c>
      <c r="M329" s="90" t="s">
        <v>1003</v>
      </c>
      <c r="N329" s="91">
        <v>32.975000000000001</v>
      </c>
      <c r="O329" s="91">
        <v>-112.6944</v>
      </c>
      <c r="P329" s="80"/>
      <c r="Q329" s="81" t="str">
        <f ca="1">IFERROR(INDEX($B$2:$B$938,MATCH(ROWS(Q$1:$Q328),$R$2:$R$938,0)),"")</f>
        <v/>
      </c>
      <c r="R329" s="79">
        <f ca="1">IF(ISNUMBER(SEARCH($P$2,B329)),MAX(R$1:$R328)+1,0)</f>
        <v>0</v>
      </c>
    </row>
    <row r="330" spans="1:18" x14ac:dyDescent="0.35">
      <c r="A330" s="89">
        <v>800032</v>
      </c>
      <c r="B330" s="90" t="s">
        <v>1002</v>
      </c>
      <c r="D330" s="89">
        <v>57049</v>
      </c>
      <c r="E330" s="90" t="s">
        <v>1709</v>
      </c>
      <c r="F330" s="89">
        <v>60708</v>
      </c>
      <c r="G330" s="90" t="s">
        <v>172</v>
      </c>
      <c r="H330" s="90" t="s">
        <v>196</v>
      </c>
      <c r="I330" s="90" t="s">
        <v>195</v>
      </c>
      <c r="J330" s="90" t="s">
        <v>1709</v>
      </c>
      <c r="K330" s="89">
        <v>106.5</v>
      </c>
      <c r="L330" s="90" t="s">
        <v>1709</v>
      </c>
      <c r="M330" s="90" t="s">
        <v>1001</v>
      </c>
      <c r="N330" s="91">
        <v>48.51</v>
      </c>
      <c r="O330" s="91">
        <v>-112.1097</v>
      </c>
      <c r="P330" s="80"/>
      <c r="Q330" s="81" t="str">
        <f ca="1">IFERROR(INDEX($B$2:$B$938,MATCH(ROWS(Q$1:$Q329),$R$2:$R$938,0)),"")</f>
        <v/>
      </c>
      <c r="R330" s="79">
        <f ca="1">IF(ISNUMBER(SEARCH($P$2,B330)),MAX(R$1:$R329)+1,0)</f>
        <v>0</v>
      </c>
    </row>
    <row r="331" spans="1:18" x14ac:dyDescent="0.35">
      <c r="A331" s="89">
        <v>910641</v>
      </c>
      <c r="B331" s="90" t="s">
        <v>1923</v>
      </c>
      <c r="D331" s="89">
        <v>57050</v>
      </c>
      <c r="E331" s="90" t="s">
        <v>1709</v>
      </c>
      <c r="F331" s="89">
        <v>60709</v>
      </c>
      <c r="G331" s="90" t="s">
        <v>172</v>
      </c>
      <c r="H331" s="90" t="s">
        <v>196</v>
      </c>
      <c r="I331" s="90" t="s">
        <v>195</v>
      </c>
      <c r="J331" s="90" t="s">
        <v>1709</v>
      </c>
      <c r="K331" s="89">
        <v>103.5</v>
      </c>
      <c r="L331" s="90" t="s">
        <v>1924</v>
      </c>
      <c r="M331" s="90" t="s">
        <v>1001</v>
      </c>
      <c r="N331" s="91">
        <v>48.533299999999997</v>
      </c>
      <c r="O331" s="91">
        <v>-112.18470000000001</v>
      </c>
      <c r="P331" s="80"/>
      <c r="Q331" s="81" t="str">
        <f ca="1">IFERROR(INDEX($B$2:$B$938,MATCH(ROWS(Q$1:$Q330),$R$2:$R$938,0)),"")</f>
        <v/>
      </c>
      <c r="R331" s="79">
        <f ca="1">IF(ISNUMBER(SEARCH($P$2,B331)),MAX(R$1:$R330)+1,0)</f>
        <v>0</v>
      </c>
    </row>
    <row r="332" spans="1:18" x14ac:dyDescent="0.35">
      <c r="A332" s="89">
        <v>500007</v>
      </c>
      <c r="B332" s="90" t="s">
        <v>1000</v>
      </c>
      <c r="D332" s="89">
        <v>153</v>
      </c>
      <c r="E332" s="90" t="s">
        <v>1709</v>
      </c>
      <c r="G332" s="90" t="s">
        <v>167</v>
      </c>
      <c r="H332" s="90" t="s">
        <v>162</v>
      </c>
      <c r="I332" s="90" t="s">
        <v>1709</v>
      </c>
      <c r="J332" s="90" t="s">
        <v>1709</v>
      </c>
      <c r="K332" s="89">
        <v>1312</v>
      </c>
      <c r="L332" s="90" t="s">
        <v>1709</v>
      </c>
      <c r="M332" s="90" t="s">
        <v>999</v>
      </c>
      <c r="N332" s="91">
        <v>36.936613999999999</v>
      </c>
      <c r="O332" s="91">
        <v>-111.48387200000001</v>
      </c>
      <c r="P332" s="80"/>
      <c r="Q332" s="81" t="str">
        <f ca="1">IFERROR(INDEX($B$2:$B$938,MATCH(ROWS(Q$1:$Q331),$R$2:$R$938,0)),"")</f>
        <v/>
      </c>
      <c r="R332" s="79">
        <f ca="1">IF(ISNUMBER(SEARCH($P$2,B332)),MAX(R$1:$R331)+1,0)</f>
        <v>0</v>
      </c>
    </row>
    <row r="333" spans="1:18" x14ac:dyDescent="0.35">
      <c r="A333" s="89">
        <v>910123</v>
      </c>
      <c r="B333" s="90" t="s">
        <v>998</v>
      </c>
      <c r="C333" s="89">
        <v>1001459</v>
      </c>
      <c r="D333" s="89">
        <v>422</v>
      </c>
      <c r="E333" s="90" t="s">
        <v>1709</v>
      </c>
      <c r="G333" s="90" t="s">
        <v>249</v>
      </c>
      <c r="H333" s="90" t="s">
        <v>166</v>
      </c>
      <c r="I333" s="90" t="s">
        <v>1709</v>
      </c>
      <c r="J333" s="90" t="s">
        <v>1709</v>
      </c>
      <c r="K333" s="89">
        <v>265.60000000000002</v>
      </c>
      <c r="L333" s="90" t="s">
        <v>1709</v>
      </c>
      <c r="M333" s="90" t="s">
        <v>997</v>
      </c>
      <c r="N333" s="91">
        <v>34.125999999999998</v>
      </c>
      <c r="O333" s="91">
        <v>-118.1494</v>
      </c>
      <c r="P333" s="80"/>
      <c r="Q333" s="81" t="str">
        <f ca="1">IFERROR(INDEX($B$2:$B$938,MATCH(ROWS(Q$1:$Q332),$R$2:$R$938,0)),"")</f>
        <v/>
      </c>
      <c r="R333" s="79">
        <f ca="1">IF(ISNUMBER(SEARCH($P$2,B333)),MAX(R$1:$R332)+1,0)</f>
        <v>0</v>
      </c>
    </row>
    <row r="334" spans="1:18" x14ac:dyDescent="0.35">
      <c r="A334" s="89">
        <v>800037</v>
      </c>
      <c r="B334" s="90" t="s">
        <v>996</v>
      </c>
      <c r="D334" s="89">
        <v>56841</v>
      </c>
      <c r="E334" s="90" t="s">
        <v>1709</v>
      </c>
      <c r="F334" s="89">
        <v>60805</v>
      </c>
      <c r="G334" s="90" t="s">
        <v>182</v>
      </c>
      <c r="H334" s="90" t="s">
        <v>196</v>
      </c>
      <c r="I334" s="90" t="s">
        <v>195</v>
      </c>
      <c r="J334" s="90" t="s">
        <v>1709</v>
      </c>
      <c r="K334" s="89">
        <v>119.3</v>
      </c>
      <c r="L334" s="90" t="s">
        <v>25</v>
      </c>
      <c r="M334" s="90" t="s">
        <v>472</v>
      </c>
      <c r="N334" s="91">
        <v>43.018099999999997</v>
      </c>
      <c r="O334" s="91">
        <v>-105.835278</v>
      </c>
      <c r="P334" s="80"/>
      <c r="Q334" s="81" t="str">
        <f ca="1">IFERROR(INDEX($B$2:$B$938,MATCH(ROWS(Q$1:$Q333),$R$2:$R$938,0)),"")</f>
        <v/>
      </c>
      <c r="R334" s="79">
        <f ca="1">IF(ISNUMBER(SEARCH($P$2,B334)),MAX(R$1:$R333)+1,0)</f>
        <v>0</v>
      </c>
    </row>
    <row r="335" spans="1:18" x14ac:dyDescent="0.35">
      <c r="A335" s="89">
        <v>810007</v>
      </c>
      <c r="B335" s="90" t="s">
        <v>995</v>
      </c>
      <c r="D335" s="89">
        <v>56841</v>
      </c>
      <c r="E335" s="90" t="s">
        <v>1709</v>
      </c>
      <c r="F335" s="89">
        <v>60804</v>
      </c>
      <c r="G335" s="90" t="s">
        <v>182</v>
      </c>
      <c r="H335" s="90" t="s">
        <v>196</v>
      </c>
      <c r="I335" s="90" t="s">
        <v>195</v>
      </c>
      <c r="J335" s="90" t="s">
        <v>1709</v>
      </c>
      <c r="K335" s="89">
        <v>46</v>
      </c>
      <c r="L335" s="90" t="s">
        <v>25</v>
      </c>
      <c r="M335" s="90" t="s">
        <v>472</v>
      </c>
      <c r="N335" s="91">
        <v>43.018099999999997</v>
      </c>
      <c r="O335" s="91">
        <v>-105.835278</v>
      </c>
      <c r="P335" s="80"/>
      <c r="Q335" s="81" t="str">
        <f ca="1">IFERROR(INDEX($B$2:$B$938,MATCH(ROWS(Q$1:$Q334),$R$2:$R$938,0)),"")</f>
        <v/>
      </c>
      <c r="R335" s="79">
        <f ca="1">IF(ISNUMBER(SEARCH($P$2,B335)),MAX(R$1:$R334)+1,0)</f>
        <v>0</v>
      </c>
    </row>
    <row r="336" spans="1:18" x14ac:dyDescent="0.35">
      <c r="A336" s="89">
        <v>910050</v>
      </c>
      <c r="B336" s="90" t="s">
        <v>994</v>
      </c>
      <c r="C336" s="89">
        <v>1001436</v>
      </c>
      <c r="D336" s="89">
        <v>55482</v>
      </c>
      <c r="E336" s="90" t="s">
        <v>1709</v>
      </c>
      <c r="G336" s="90" t="s">
        <v>178</v>
      </c>
      <c r="H336" s="90" t="s">
        <v>166</v>
      </c>
      <c r="I336" s="90" t="s">
        <v>1709</v>
      </c>
      <c r="J336" s="90" t="s">
        <v>1709</v>
      </c>
      <c r="K336" s="89">
        <v>277</v>
      </c>
      <c r="L336" s="90" t="s">
        <v>1709</v>
      </c>
      <c r="M336" s="90" t="s">
        <v>993</v>
      </c>
      <c r="N336" s="91">
        <v>45.811399999999999</v>
      </c>
      <c r="O336" s="91">
        <v>-120.833</v>
      </c>
      <c r="P336" s="80"/>
      <c r="Q336" s="81" t="str">
        <f ca="1">IFERROR(INDEX($B$2:$B$938,MATCH(ROWS(Q$1:$Q335),$R$2:$R$938,0)),"")</f>
        <v/>
      </c>
      <c r="R336" s="79">
        <f ca="1">IF(ISNUMBER(SEARCH($P$2,B336)),MAX(R$1:$R335)+1,0)</f>
        <v>0</v>
      </c>
    </row>
    <row r="337" spans="1:18" x14ac:dyDescent="0.35">
      <c r="A337" s="89">
        <v>800036</v>
      </c>
      <c r="B337" s="90" t="s">
        <v>992</v>
      </c>
      <c r="D337" s="89">
        <v>56666</v>
      </c>
      <c r="E337" s="90" t="s">
        <v>1709</v>
      </c>
      <c r="F337" s="89">
        <v>60819</v>
      </c>
      <c r="G337" s="90" t="s">
        <v>178</v>
      </c>
      <c r="H337" s="90" t="s">
        <v>196</v>
      </c>
      <c r="I337" s="90" t="s">
        <v>195</v>
      </c>
      <c r="J337" s="90" t="s">
        <v>1709</v>
      </c>
      <c r="K337" s="89">
        <v>103.4</v>
      </c>
      <c r="L337" s="90" t="s">
        <v>25</v>
      </c>
      <c r="M337" s="90" t="s">
        <v>991</v>
      </c>
      <c r="N337" s="91">
        <v>45.781824999999998</v>
      </c>
      <c r="O337" s="91">
        <v>-120.521151</v>
      </c>
      <c r="P337" s="80"/>
      <c r="Q337" s="81" t="str">
        <f ca="1">IFERROR(INDEX($B$2:$B$938,MATCH(ROWS(Q$1:$Q336),$R$2:$R$938,0)),"")</f>
        <v/>
      </c>
      <c r="R337" s="79">
        <f ca="1">IF(ISNUMBER(SEARCH($P$2,B337)),MAX(R$1:$R336)+1,0)</f>
        <v>0</v>
      </c>
    </row>
    <row r="338" spans="1:18" x14ac:dyDescent="0.35">
      <c r="A338" s="89">
        <v>500041</v>
      </c>
      <c r="B338" s="90" t="s">
        <v>990</v>
      </c>
      <c r="D338" s="89">
        <v>6431</v>
      </c>
      <c r="E338" s="90" t="s">
        <v>1709</v>
      </c>
      <c r="G338" s="90" t="s">
        <v>178</v>
      </c>
      <c r="H338" s="90" t="s">
        <v>162</v>
      </c>
      <c r="I338" s="90" t="s">
        <v>1709</v>
      </c>
      <c r="J338" s="90" t="s">
        <v>1709</v>
      </c>
      <c r="K338" s="89">
        <v>207.3</v>
      </c>
      <c r="L338" s="90" t="s">
        <v>1709</v>
      </c>
      <c r="M338" s="90" t="s">
        <v>464</v>
      </c>
      <c r="N338" s="91">
        <v>48.698056000000001</v>
      </c>
      <c r="O338" s="91">
        <v>-121.208611</v>
      </c>
      <c r="P338" s="80"/>
      <c r="Q338" s="81" t="str">
        <f ca="1">IFERROR(INDEX($B$2:$B$938,MATCH(ROWS(Q$1:$Q337),$R$2:$R$938,0)),"")</f>
        <v/>
      </c>
      <c r="R338" s="79">
        <f ca="1">IF(ISNUMBER(SEARCH($P$2,B338)),MAX(R$1:$R337)+1,0)</f>
        <v>0</v>
      </c>
    </row>
    <row r="339" spans="1:18" x14ac:dyDescent="0.35">
      <c r="A339" s="89">
        <v>800186</v>
      </c>
      <c r="B339" s="90" t="s">
        <v>989</v>
      </c>
      <c r="D339" s="89">
        <v>57211</v>
      </c>
      <c r="E339" s="90" t="s">
        <v>1709</v>
      </c>
      <c r="F339" s="89">
        <v>60691</v>
      </c>
      <c r="G339" s="90" t="s">
        <v>197</v>
      </c>
      <c r="H339" s="90" t="s">
        <v>196</v>
      </c>
      <c r="I339" s="90" t="s">
        <v>195</v>
      </c>
      <c r="J339" s="90" t="s">
        <v>1709</v>
      </c>
      <c r="K339" s="89">
        <v>124.5</v>
      </c>
      <c r="L339" s="90" t="s">
        <v>1709</v>
      </c>
      <c r="M339" s="90" t="s">
        <v>988</v>
      </c>
      <c r="N339" s="91">
        <v>43.467056999999997</v>
      </c>
      <c r="O339" s="91">
        <v>-111.836381</v>
      </c>
      <c r="P339" s="80"/>
      <c r="Q339" s="81" t="str">
        <f ca="1">IFERROR(INDEX($B$2:$B$938,MATCH(ROWS(Q$1:$Q338),$R$2:$R$938,0)),"")</f>
        <v/>
      </c>
      <c r="R339" s="79">
        <f ca="1">IF(ISNUMBER(SEARCH($P$2,B339)),MAX(R$1:$R338)+1,0)</f>
        <v>0</v>
      </c>
    </row>
    <row r="340" spans="1:18" x14ac:dyDescent="0.35">
      <c r="A340" s="89">
        <v>500154</v>
      </c>
      <c r="B340" s="90" t="s">
        <v>987</v>
      </c>
      <c r="D340" s="89">
        <v>827</v>
      </c>
      <c r="E340" s="90" t="s">
        <v>1709</v>
      </c>
      <c r="G340" s="90" t="s">
        <v>197</v>
      </c>
      <c r="H340" s="90" t="s">
        <v>162</v>
      </c>
      <c r="I340" s="90" t="s">
        <v>1709</v>
      </c>
      <c r="J340" s="90" t="s">
        <v>1709</v>
      </c>
      <c r="K340" s="89">
        <v>33</v>
      </c>
      <c r="L340" s="90" t="s">
        <v>25</v>
      </c>
      <c r="M340" s="90" t="s">
        <v>986</v>
      </c>
      <c r="N340" s="91">
        <v>42.536749999999998</v>
      </c>
      <c r="O340" s="91">
        <v>-111.79396699999999</v>
      </c>
      <c r="P340" s="80"/>
      <c r="Q340" s="81" t="str">
        <f ca="1">IFERROR(INDEX($B$2:$B$938,MATCH(ROWS(Q$1:$Q339),$R$2:$R$938,0)),"")</f>
        <v/>
      </c>
      <c r="R340" s="79">
        <f ca="1">IF(ISNUMBER(SEARCH($P$2,B340)),MAX(R$1:$R339)+1,0)</f>
        <v>0</v>
      </c>
    </row>
    <row r="341" spans="1:18" x14ac:dyDescent="0.35">
      <c r="A341" s="89">
        <v>910315</v>
      </c>
      <c r="B341" s="90" t="s">
        <v>985</v>
      </c>
      <c r="D341" s="89">
        <v>60317</v>
      </c>
      <c r="E341" s="90" t="s">
        <v>1709</v>
      </c>
      <c r="F341" s="89">
        <v>63229</v>
      </c>
      <c r="G341" s="90" t="s">
        <v>445</v>
      </c>
      <c r="H341" s="90" t="s">
        <v>196</v>
      </c>
      <c r="I341" s="90" t="s">
        <v>195</v>
      </c>
      <c r="J341" s="90" t="s">
        <v>1709</v>
      </c>
      <c r="K341" s="89">
        <v>220.5</v>
      </c>
      <c r="L341" s="90" t="s">
        <v>358</v>
      </c>
      <c r="M341" s="90" t="s">
        <v>984</v>
      </c>
      <c r="N341" s="91">
        <v>34.734141999999999</v>
      </c>
      <c r="O341" s="91">
        <v>-103.09222699999999</v>
      </c>
      <c r="P341" s="80"/>
      <c r="Q341" s="81" t="str">
        <f ca="1">IFERROR(INDEX($B$2:$B$938,MATCH(ROWS(Q$1:$Q340),$R$2:$R$938,0)),"")</f>
        <v/>
      </c>
      <c r="R341" s="79">
        <f ca="1">IF(ISNUMBER(SEARCH($P$2,B341)),MAX(R$1:$R340)+1,0)</f>
        <v>0</v>
      </c>
    </row>
    <row r="342" spans="1:18" x14ac:dyDescent="0.35">
      <c r="A342" s="89">
        <v>500310</v>
      </c>
      <c r="B342" s="90" t="s">
        <v>983</v>
      </c>
      <c r="D342" s="89">
        <v>6163</v>
      </c>
      <c r="E342" s="90" t="s">
        <v>1709</v>
      </c>
      <c r="G342" s="90" t="s">
        <v>178</v>
      </c>
      <c r="H342" s="90" t="s">
        <v>162</v>
      </c>
      <c r="I342" s="90" t="s">
        <v>1709</v>
      </c>
      <c r="J342" s="90" t="s">
        <v>1709</v>
      </c>
      <c r="K342" s="89">
        <v>6809</v>
      </c>
      <c r="L342" s="90" t="s">
        <v>321</v>
      </c>
      <c r="M342" s="90" t="s">
        <v>982</v>
      </c>
      <c r="N342" s="91">
        <v>47.957510999999997</v>
      </c>
      <c r="O342" s="91">
        <v>-118.977323</v>
      </c>
      <c r="P342" s="80"/>
      <c r="Q342" s="81" t="str">
        <f ca="1">IFERROR(INDEX($B$2:$B$938,MATCH(ROWS(Q$1:$Q341),$R$2:$R$938,0)),"")</f>
        <v/>
      </c>
      <c r="R342" s="79">
        <f ca="1">IF(ISNUMBER(SEARCH($P$2,B342)),MAX(R$1:$R341)+1,0)</f>
        <v>0</v>
      </c>
    </row>
    <row r="343" spans="1:18" x14ac:dyDescent="0.35">
      <c r="A343" s="89">
        <v>910593</v>
      </c>
      <c r="B343" s="90" t="s">
        <v>1787</v>
      </c>
      <c r="E343" s="90" t="s">
        <v>1709</v>
      </c>
      <c r="F343" s="89">
        <v>61595</v>
      </c>
      <c r="G343" s="90" t="s">
        <v>197</v>
      </c>
      <c r="H343" s="90" t="s">
        <v>189</v>
      </c>
      <c r="I343" s="90" t="s">
        <v>195</v>
      </c>
      <c r="J343" s="90" t="s">
        <v>1709</v>
      </c>
      <c r="K343" s="89">
        <v>80</v>
      </c>
      <c r="L343" s="90" t="s">
        <v>1709</v>
      </c>
      <c r="M343" s="90" t="s">
        <v>1709</v>
      </c>
      <c r="P343" s="80"/>
      <c r="Q343" s="81" t="str">
        <f ca="1">IFERROR(INDEX($B$2:$B$938,MATCH(ROWS(Q$1:$Q342),$R$2:$R$938,0)),"")</f>
        <v/>
      </c>
      <c r="R343" s="79">
        <f ca="1">IF(ISNUMBER(SEARCH($P$2,B343)),MAX(R$1:$R342)+1,0)</f>
        <v>0</v>
      </c>
    </row>
    <row r="344" spans="1:18" x14ac:dyDescent="0.35">
      <c r="A344" s="89">
        <v>710127</v>
      </c>
      <c r="B344" s="90" t="s">
        <v>981</v>
      </c>
      <c r="D344" s="89">
        <v>60068</v>
      </c>
      <c r="E344" s="90" t="s">
        <v>1709</v>
      </c>
      <c r="F344" s="89">
        <v>61595</v>
      </c>
      <c r="G344" s="90" t="s">
        <v>197</v>
      </c>
      <c r="H344" s="90" t="s">
        <v>189</v>
      </c>
      <c r="I344" s="90" t="s">
        <v>195</v>
      </c>
      <c r="J344" s="90" t="s">
        <v>1709</v>
      </c>
      <c r="K344" s="89">
        <v>80</v>
      </c>
      <c r="L344" s="90" t="s">
        <v>634</v>
      </c>
      <c r="M344" s="90" t="s">
        <v>980</v>
      </c>
      <c r="N344" s="91">
        <v>42.989614000000003</v>
      </c>
      <c r="O344" s="91">
        <v>-116.093431</v>
      </c>
      <c r="P344" s="80"/>
      <c r="Q344" s="81" t="str">
        <f ca="1">IFERROR(INDEX($B$2:$B$938,MATCH(ROWS(Q$1:$Q343),$R$2:$R$938,0)),"")</f>
        <v/>
      </c>
      <c r="R344" s="79">
        <f ca="1">IF(ISNUMBER(SEARCH($P$2,B344)),MAX(R$1:$R343)+1,0)</f>
        <v>0</v>
      </c>
    </row>
    <row r="345" spans="1:18" x14ac:dyDescent="0.35">
      <c r="A345" s="89">
        <v>500180</v>
      </c>
      <c r="B345" s="90" t="s">
        <v>979</v>
      </c>
      <c r="D345" s="89">
        <v>3651</v>
      </c>
      <c r="E345" s="90" t="s">
        <v>1709</v>
      </c>
      <c r="F345" s="89">
        <v>60583</v>
      </c>
      <c r="G345" s="90" t="s">
        <v>225</v>
      </c>
      <c r="H345" s="90" t="s">
        <v>162</v>
      </c>
      <c r="I345" s="90" t="s">
        <v>195</v>
      </c>
      <c r="J345" s="90" t="s">
        <v>1709</v>
      </c>
      <c r="K345" s="89">
        <v>2</v>
      </c>
      <c r="L345" s="90" t="s">
        <v>25</v>
      </c>
      <c r="M345" s="90" t="s">
        <v>978</v>
      </c>
      <c r="N345" s="91">
        <v>40.619173000000004</v>
      </c>
      <c r="O345" s="91">
        <v>-111.78207999999999</v>
      </c>
      <c r="P345" s="80"/>
      <c r="Q345" s="81" t="str">
        <f ca="1">IFERROR(INDEX($B$2:$B$938,MATCH(ROWS(Q$1:$Q344),$R$2:$R$938,0)),"")</f>
        <v/>
      </c>
      <c r="R345" s="79">
        <f ca="1">IF(ISNUMBER(SEARCH($P$2,B345)),MAX(R$1:$R344)+1,0)</f>
        <v>0</v>
      </c>
    </row>
    <row r="346" spans="1:18" x14ac:dyDescent="0.35">
      <c r="A346" s="89">
        <v>700135</v>
      </c>
      <c r="B346" s="90" t="s">
        <v>977</v>
      </c>
      <c r="D346" s="89">
        <v>59946</v>
      </c>
      <c r="E346" s="90" t="s">
        <v>1709</v>
      </c>
      <c r="F346" s="89">
        <v>63670</v>
      </c>
      <c r="G346" s="90" t="s">
        <v>225</v>
      </c>
      <c r="H346" s="90" t="s">
        <v>189</v>
      </c>
      <c r="I346" s="90" t="s">
        <v>195</v>
      </c>
      <c r="J346" s="90" t="s">
        <v>161</v>
      </c>
      <c r="K346" s="89">
        <v>80</v>
      </c>
      <c r="L346" s="90" t="s">
        <v>1709</v>
      </c>
      <c r="M346" s="90" t="s">
        <v>976</v>
      </c>
      <c r="N346" s="91">
        <v>37.775089999999999</v>
      </c>
      <c r="O346" s="91">
        <v>-113.226403</v>
      </c>
      <c r="P346" s="80"/>
      <c r="Q346" s="81" t="str">
        <f ca="1">IFERROR(INDEX($B$2:$B$938,MATCH(ROWS(Q$1:$Q345),$R$2:$R$938,0)),"")</f>
        <v/>
      </c>
      <c r="R346" s="79">
        <f ca="1">IF(ISNUMBER(SEARCH($P$2,B346)),MAX(R$1:$R345)+1,0)</f>
        <v>0</v>
      </c>
    </row>
    <row r="347" spans="1:18" x14ac:dyDescent="0.35">
      <c r="A347" s="89">
        <v>700136</v>
      </c>
      <c r="B347" s="90" t="s">
        <v>975</v>
      </c>
      <c r="D347" s="89">
        <v>59945</v>
      </c>
      <c r="E347" s="90" t="s">
        <v>1709</v>
      </c>
      <c r="F347" s="89">
        <v>63671</v>
      </c>
      <c r="G347" s="90" t="s">
        <v>225</v>
      </c>
      <c r="H347" s="90" t="s">
        <v>189</v>
      </c>
      <c r="I347" s="90" t="s">
        <v>195</v>
      </c>
      <c r="J347" s="90" t="s">
        <v>161</v>
      </c>
      <c r="K347" s="89">
        <v>50</v>
      </c>
      <c r="L347" s="90" t="s">
        <v>1709</v>
      </c>
      <c r="M347" s="90" t="s">
        <v>974</v>
      </c>
      <c r="N347" s="91">
        <v>37.798900000000003</v>
      </c>
      <c r="O347" s="91">
        <v>-113.322</v>
      </c>
      <c r="P347" s="80"/>
      <c r="Q347" s="81" t="str">
        <f ca="1">IFERROR(INDEX($B$2:$B$938,MATCH(ROWS(Q$1:$Q346),$R$2:$R$938,0)),"")</f>
        <v/>
      </c>
      <c r="R347" s="79">
        <f ca="1">IF(ISNUMBER(SEARCH($P$2,B347)),MAX(R$1:$R346)+1,0)</f>
        <v>0</v>
      </c>
    </row>
    <row r="348" spans="1:18" x14ac:dyDescent="0.35">
      <c r="A348" s="89">
        <v>700113</v>
      </c>
      <c r="B348" s="90" t="s">
        <v>973</v>
      </c>
      <c r="D348" s="89">
        <v>58604</v>
      </c>
      <c r="E348" s="90" t="s">
        <v>1709</v>
      </c>
      <c r="G348" s="90" t="s">
        <v>225</v>
      </c>
      <c r="H348" s="90" t="s">
        <v>189</v>
      </c>
      <c r="I348" s="90" t="s">
        <v>1709</v>
      </c>
      <c r="J348" s="90" t="s">
        <v>161</v>
      </c>
      <c r="K348" s="89">
        <v>3</v>
      </c>
      <c r="L348" s="90" t="s">
        <v>1709</v>
      </c>
      <c r="M348" s="90" t="s">
        <v>972</v>
      </c>
      <c r="N348" s="91">
        <v>38.402777999999998</v>
      </c>
      <c r="O348" s="91">
        <v>-112.988889</v>
      </c>
      <c r="P348" s="80"/>
      <c r="Q348" s="81" t="str">
        <f ca="1">IFERROR(INDEX($B$2:$B$938,MATCH(ROWS(Q$1:$Q347),$R$2:$R$938,0)),"")</f>
        <v/>
      </c>
      <c r="R348" s="79">
        <f ca="1">IF(ISNUMBER(SEARCH($P$2,B348)),MAX(R$1:$R347)+1,0)</f>
        <v>0</v>
      </c>
    </row>
    <row r="349" spans="1:18" x14ac:dyDescent="0.35">
      <c r="A349" s="89">
        <v>910552</v>
      </c>
      <c r="B349" s="90" t="s">
        <v>1723</v>
      </c>
      <c r="D349" s="89">
        <v>64186</v>
      </c>
      <c r="E349" s="90" t="s">
        <v>1709</v>
      </c>
      <c r="G349" s="90" t="s">
        <v>225</v>
      </c>
      <c r="H349" s="90" t="s">
        <v>189</v>
      </c>
      <c r="I349" s="90" t="s">
        <v>1709</v>
      </c>
      <c r="J349" s="90" t="s">
        <v>1709</v>
      </c>
      <c r="K349" s="89">
        <v>80</v>
      </c>
      <c r="L349" s="90" t="s">
        <v>1709</v>
      </c>
      <c r="M349" s="90" t="s">
        <v>1724</v>
      </c>
      <c r="N349" s="91">
        <v>39.548439999999999</v>
      </c>
      <c r="O349" s="91">
        <v>-110.71209</v>
      </c>
      <c r="P349" s="80"/>
      <c r="Q349" s="81" t="str">
        <f ca="1">IFERROR(INDEX($B$2:$B$938,MATCH(ROWS(Q$1:$Q348),$R$2:$R$938,0)),"")</f>
        <v/>
      </c>
      <c r="R349" s="79">
        <f ca="1">IF(ISNUMBER(SEARCH($P$2,B349)),MAX(R$1:$R348)+1,0)</f>
        <v>0</v>
      </c>
    </row>
    <row r="350" spans="1:18" x14ac:dyDescent="0.35">
      <c r="A350" s="89">
        <v>900060</v>
      </c>
      <c r="B350" s="90" t="s">
        <v>971</v>
      </c>
      <c r="C350" s="89">
        <v>1000207</v>
      </c>
      <c r="D350" s="89">
        <v>7999</v>
      </c>
      <c r="E350" s="90" t="s">
        <v>1709</v>
      </c>
      <c r="G350" s="90" t="s">
        <v>178</v>
      </c>
      <c r="H350" s="90" t="s">
        <v>166</v>
      </c>
      <c r="I350" s="90" t="s">
        <v>1709</v>
      </c>
      <c r="J350" s="90" t="s">
        <v>1709</v>
      </c>
      <c r="K350" s="89">
        <v>650</v>
      </c>
      <c r="L350" s="90" t="s">
        <v>1709</v>
      </c>
      <c r="M350" s="90" t="s">
        <v>970</v>
      </c>
      <c r="N350" s="91">
        <v>46.969200000000001</v>
      </c>
      <c r="O350" s="91">
        <v>-123.48</v>
      </c>
      <c r="P350" s="80"/>
      <c r="Q350" s="81" t="str">
        <f ca="1">IFERROR(INDEX($B$2:$B$938,MATCH(ROWS(Q$1:$Q349),$R$2:$R$938,0)),"")</f>
        <v/>
      </c>
      <c r="R350" s="79">
        <f ca="1">IF(ISNUMBER(SEARCH($P$2,B350)),MAX(R$1:$R349)+1,0)</f>
        <v>0</v>
      </c>
    </row>
    <row r="351" spans="1:18" x14ac:dyDescent="0.35">
      <c r="A351" s="89">
        <v>710128</v>
      </c>
      <c r="B351" s="90" t="s">
        <v>969</v>
      </c>
      <c r="D351" s="89">
        <v>59940</v>
      </c>
      <c r="E351" s="90" t="s">
        <v>1709</v>
      </c>
      <c r="F351" s="89">
        <v>63282</v>
      </c>
      <c r="G351" s="90" t="s">
        <v>249</v>
      </c>
      <c r="H351" s="90" t="s">
        <v>189</v>
      </c>
      <c r="I351" s="90" t="s">
        <v>195</v>
      </c>
      <c r="J351" s="90" t="s">
        <v>1709</v>
      </c>
      <c r="K351" s="89">
        <v>100</v>
      </c>
      <c r="L351" s="90" t="s">
        <v>968</v>
      </c>
      <c r="M351" s="90" t="s">
        <v>967</v>
      </c>
      <c r="N351" s="91">
        <v>36.581181999999998</v>
      </c>
      <c r="O351" s="91">
        <v>-120.37957</v>
      </c>
      <c r="P351" s="80"/>
      <c r="Q351" s="81" t="str">
        <f ca="1">IFERROR(INDEX($B$2:$B$938,MATCH(ROWS(Q$1:$Q350),$R$2:$R$938,0)),"")</f>
        <v/>
      </c>
      <c r="R351" s="79">
        <f ca="1">IF(ISNUMBER(SEARCH($P$2,B351)),MAX(R$1:$R350)+1,0)</f>
        <v>0</v>
      </c>
    </row>
    <row r="352" spans="1:18" x14ac:dyDescent="0.35">
      <c r="A352" s="89">
        <v>910023</v>
      </c>
      <c r="B352" s="90" t="s">
        <v>966</v>
      </c>
      <c r="E352" s="90" t="s">
        <v>1709</v>
      </c>
      <c r="G352" s="90" t="s">
        <v>163</v>
      </c>
      <c r="H352" s="90" t="s">
        <v>312</v>
      </c>
      <c r="I352" s="90" t="s">
        <v>1709</v>
      </c>
      <c r="J352" s="90" t="s">
        <v>303</v>
      </c>
      <c r="K352" s="89">
        <v>0.5</v>
      </c>
      <c r="L352" s="90" t="s">
        <v>1709</v>
      </c>
      <c r="M352" s="90" t="s">
        <v>1709</v>
      </c>
      <c r="P352" s="80"/>
      <c r="Q352" s="81" t="str">
        <f ca="1">IFERROR(INDEX($B$2:$B$938,MATCH(ROWS(Q$1:$Q351),$R$2:$R$938,0)),"")</f>
        <v/>
      </c>
      <c r="R352" s="79">
        <f ca="1">IF(ISNUMBER(SEARCH($P$2,B352)),MAX(R$1:$R351)+1,0)</f>
        <v>0</v>
      </c>
    </row>
    <row r="353" spans="1:18" x14ac:dyDescent="0.35">
      <c r="A353" s="89">
        <v>500311</v>
      </c>
      <c r="B353" s="90" t="s">
        <v>965</v>
      </c>
      <c r="D353" s="89">
        <v>3080</v>
      </c>
      <c r="E353" s="90" t="s">
        <v>1709</v>
      </c>
      <c r="G353" s="90" t="s">
        <v>190</v>
      </c>
      <c r="H353" s="90" t="s">
        <v>162</v>
      </c>
      <c r="I353" s="90" t="s">
        <v>1709</v>
      </c>
      <c r="J353" s="90" t="s">
        <v>1709</v>
      </c>
      <c r="K353" s="89">
        <v>80</v>
      </c>
      <c r="L353" s="90" t="s">
        <v>321</v>
      </c>
      <c r="M353" s="90" t="s">
        <v>964</v>
      </c>
      <c r="N353" s="91">
        <v>44.449399999999997</v>
      </c>
      <c r="O353" s="91">
        <v>-122.54940000000001</v>
      </c>
      <c r="P353" s="80"/>
      <c r="Q353" s="81" t="str">
        <f ca="1">IFERROR(INDEX($B$2:$B$938,MATCH(ROWS(Q$1:$Q352),$R$2:$R$938,0)),"")</f>
        <v/>
      </c>
      <c r="R353" s="79">
        <f ca="1">IF(ISNUMBER(SEARCH($P$2,B353)),MAX(R$1:$R352)+1,0)</f>
        <v>0</v>
      </c>
    </row>
    <row r="354" spans="1:18" x14ac:dyDescent="0.35">
      <c r="A354" s="89">
        <v>910570</v>
      </c>
      <c r="B354" s="90" t="s">
        <v>1789</v>
      </c>
      <c r="D354" s="89">
        <v>66349</v>
      </c>
      <c r="E354" s="90" t="s">
        <v>1709</v>
      </c>
      <c r="G354" s="90" t="s">
        <v>190</v>
      </c>
      <c r="H354" s="90" t="s">
        <v>189</v>
      </c>
      <c r="I354" s="90" t="s">
        <v>1709</v>
      </c>
      <c r="J354" s="90" t="s">
        <v>1709</v>
      </c>
      <c r="K354" s="89">
        <v>2.9</v>
      </c>
      <c r="L354" s="90" t="s">
        <v>1709</v>
      </c>
      <c r="M354" s="90" t="s">
        <v>1790</v>
      </c>
      <c r="N354" s="91">
        <v>44.487288999999997</v>
      </c>
      <c r="O354" s="91">
        <v>-121.249736</v>
      </c>
      <c r="P354" s="80"/>
      <c r="Q354" s="81" t="str">
        <f ca="1">IFERROR(INDEX($B$2:$B$938,MATCH(ROWS(Q$1:$Q353),$R$2:$R$938,0)),"")</f>
        <v/>
      </c>
      <c r="R354" s="79">
        <f ca="1">IF(ISNUMBER(SEARCH($P$2,B354)),MAX(R$1:$R353)+1,0)</f>
        <v>0</v>
      </c>
    </row>
    <row r="355" spans="1:18" x14ac:dyDescent="0.35">
      <c r="A355" s="89">
        <v>500312</v>
      </c>
      <c r="B355" s="90" t="s">
        <v>963</v>
      </c>
      <c r="D355" s="89">
        <v>6403</v>
      </c>
      <c r="E355" s="90" t="s">
        <v>1709</v>
      </c>
      <c r="G355" s="90" t="s">
        <v>190</v>
      </c>
      <c r="H355" s="90" t="s">
        <v>162</v>
      </c>
      <c r="I355" s="90" t="s">
        <v>1709</v>
      </c>
      <c r="J355" s="90" t="s">
        <v>1709</v>
      </c>
      <c r="K355" s="89">
        <v>17.2</v>
      </c>
      <c r="L355" s="90" t="s">
        <v>321</v>
      </c>
      <c r="M355" s="90" t="s">
        <v>962</v>
      </c>
      <c r="N355" s="91">
        <v>42.121167999999997</v>
      </c>
      <c r="O355" s="91">
        <v>-122.54789599999999</v>
      </c>
      <c r="P355" s="80"/>
      <c r="Q355" s="81" t="str">
        <f ca="1">IFERROR(INDEX($B$2:$B$938,MATCH(ROWS(Q$1:$Q354),$R$2:$R$938,0)),"")</f>
        <v/>
      </c>
      <c r="R355" s="79">
        <f ca="1">IF(ISNUMBER(SEARCH($P$2,B355)),MAX(R$1:$R354)+1,0)</f>
        <v>0</v>
      </c>
    </row>
    <row r="356" spans="1:18" x14ac:dyDescent="0.35">
      <c r="A356" s="89">
        <v>700114</v>
      </c>
      <c r="B356" s="90" t="s">
        <v>961</v>
      </c>
      <c r="D356" s="89">
        <v>58603</v>
      </c>
      <c r="E356" s="90" t="s">
        <v>1709</v>
      </c>
      <c r="G356" s="90" t="s">
        <v>225</v>
      </c>
      <c r="H356" s="90" t="s">
        <v>189</v>
      </c>
      <c r="I356" s="90" t="s">
        <v>1709</v>
      </c>
      <c r="J356" s="90" t="s">
        <v>161</v>
      </c>
      <c r="K356" s="89">
        <v>2.19</v>
      </c>
      <c r="L356" s="90" t="s">
        <v>1709</v>
      </c>
      <c r="M356" s="90" t="s">
        <v>960</v>
      </c>
      <c r="N356" s="91">
        <v>38.256110999999997</v>
      </c>
      <c r="O356" s="91">
        <v>-112.735833</v>
      </c>
      <c r="P356" s="80"/>
      <c r="Q356" s="81" t="str">
        <f ca="1">IFERROR(INDEX($B$2:$B$938,MATCH(ROWS(Q$1:$Q355),$R$2:$R$938,0)),"")</f>
        <v/>
      </c>
      <c r="R356" s="79">
        <f ca="1">IF(ISNUMBER(SEARCH($P$2,B356)),MAX(R$1:$R355)+1,0)</f>
        <v>0</v>
      </c>
    </row>
    <row r="357" spans="1:18" x14ac:dyDescent="0.35">
      <c r="A357" s="89">
        <v>900177</v>
      </c>
      <c r="B357" s="90" t="s">
        <v>959</v>
      </c>
      <c r="C357" s="89">
        <v>1001326</v>
      </c>
      <c r="D357" s="89">
        <v>55124</v>
      </c>
      <c r="E357" s="90" t="s">
        <v>1709</v>
      </c>
      <c r="G357" s="90" t="s">
        <v>167</v>
      </c>
      <c r="H357" s="90" t="s">
        <v>166</v>
      </c>
      <c r="I357" s="90" t="s">
        <v>1709</v>
      </c>
      <c r="J357" s="90" t="s">
        <v>1709</v>
      </c>
      <c r="K357" s="89">
        <v>654.4</v>
      </c>
      <c r="L357" s="90" t="s">
        <v>1709</v>
      </c>
      <c r="M357" s="90" t="s">
        <v>958</v>
      </c>
      <c r="N357" s="91">
        <v>35.054029</v>
      </c>
      <c r="O357" s="91">
        <v>-114.13327200000001</v>
      </c>
      <c r="P357" s="80"/>
      <c r="Q357" s="81" t="str">
        <f ca="1">IFERROR(INDEX($B$2:$B$938,MATCH(ROWS(Q$1:$Q356),$R$2:$R$938,0)),"")</f>
        <v/>
      </c>
      <c r="R357" s="79">
        <f ca="1">IF(ISNUMBER(SEARCH($P$2,B357)),MAX(R$1:$R356)+1,0)</f>
        <v>0</v>
      </c>
    </row>
    <row r="358" spans="1:18" x14ac:dyDescent="0.35">
      <c r="A358" s="89">
        <v>500175</v>
      </c>
      <c r="B358" s="90" t="s">
        <v>957</v>
      </c>
      <c r="E358" s="90" t="s">
        <v>1709</v>
      </c>
      <c r="F358" s="89">
        <v>60584</v>
      </c>
      <c r="G358" s="90" t="s">
        <v>225</v>
      </c>
      <c r="H358" s="90" t="s">
        <v>162</v>
      </c>
      <c r="I358" s="90" t="s">
        <v>195</v>
      </c>
      <c r="J358" s="90" t="s">
        <v>161</v>
      </c>
      <c r="K358" s="89">
        <v>0.75</v>
      </c>
      <c r="L358" s="90" t="s">
        <v>25</v>
      </c>
      <c r="M358" s="90" t="s">
        <v>1709</v>
      </c>
      <c r="P358" s="80"/>
      <c r="Q358" s="81" t="str">
        <f ca="1">IFERROR(INDEX($B$2:$B$938,MATCH(ROWS(Q$1:$Q357),$R$2:$R$938,0)),"")</f>
        <v/>
      </c>
      <c r="R358" s="79">
        <f ca="1">IF(ISNUMBER(SEARCH($P$2,B358)),MAX(R$1:$R357)+1,0)</f>
        <v>0</v>
      </c>
    </row>
    <row r="359" spans="1:18" x14ac:dyDescent="0.35">
      <c r="A359" s="89">
        <v>900468</v>
      </c>
      <c r="B359" s="90" t="s">
        <v>956</v>
      </c>
      <c r="C359" s="89">
        <v>1001425</v>
      </c>
      <c r="D359" s="89">
        <v>126</v>
      </c>
      <c r="E359" s="90" t="s">
        <v>1709</v>
      </c>
      <c r="G359" s="90" t="s">
        <v>167</v>
      </c>
      <c r="H359" s="90" t="s">
        <v>166</v>
      </c>
      <c r="I359" s="90" t="s">
        <v>1709</v>
      </c>
      <c r="J359" s="90" t="s">
        <v>1709</v>
      </c>
      <c r="K359" s="89">
        <v>498</v>
      </c>
      <c r="L359" s="90" t="s">
        <v>1709</v>
      </c>
      <c r="M359" s="90" t="s">
        <v>955</v>
      </c>
      <c r="N359" s="91">
        <v>32.159999999999997</v>
      </c>
      <c r="O359" s="91">
        <v>-110.90470000000001</v>
      </c>
      <c r="P359" s="80"/>
      <c r="Q359" s="81" t="str">
        <f ca="1">IFERROR(INDEX($B$2:$B$938,MATCH(ROWS(Q$1:$Q358),$R$2:$R$938,0)),"")</f>
        <v/>
      </c>
      <c r="R359" s="79">
        <f ca="1">IF(ISNUMBER(SEARCH($P$2,B359)),MAX(R$1:$R358)+1,0)</f>
        <v>0</v>
      </c>
    </row>
    <row r="360" spans="1:18" x14ac:dyDescent="0.35">
      <c r="A360" s="89">
        <v>501078</v>
      </c>
      <c r="B360" s="90" t="s">
        <v>954</v>
      </c>
      <c r="E360" s="90" t="s">
        <v>1709</v>
      </c>
      <c r="G360" s="90" t="s">
        <v>163</v>
      </c>
      <c r="H360" s="90" t="s">
        <v>162</v>
      </c>
      <c r="I360" s="90" t="s">
        <v>1709</v>
      </c>
      <c r="J360" s="90" t="s">
        <v>161</v>
      </c>
      <c r="K360" s="89">
        <v>6</v>
      </c>
      <c r="L360" s="90" t="s">
        <v>1709</v>
      </c>
      <c r="M360" s="90" t="s">
        <v>1709</v>
      </c>
      <c r="P360" s="80"/>
      <c r="Q360" s="81" t="str">
        <f ca="1">IFERROR(INDEX($B$2:$B$938,MATCH(ROWS(Q$1:$Q359),$R$2:$R$938,0)),"")</f>
        <v/>
      </c>
      <c r="R360" s="79">
        <f ca="1">IF(ISNUMBER(SEARCH($P$2,B360)),MAX(R$1:$R359)+1,0)</f>
        <v>0</v>
      </c>
    </row>
    <row r="361" spans="1:18" x14ac:dyDescent="0.35">
      <c r="A361" s="89">
        <v>800013</v>
      </c>
      <c r="B361" s="90" t="s">
        <v>953</v>
      </c>
      <c r="E361" s="90" t="s">
        <v>1709</v>
      </c>
      <c r="F361" s="89">
        <v>60989</v>
      </c>
      <c r="G361" s="90" t="s">
        <v>163</v>
      </c>
      <c r="H361" s="90" t="s">
        <v>196</v>
      </c>
      <c r="I361" s="90" t="s">
        <v>195</v>
      </c>
      <c r="J361" s="90" t="s">
        <v>161</v>
      </c>
      <c r="K361" s="89">
        <v>150</v>
      </c>
      <c r="L361" s="90" t="s">
        <v>1709</v>
      </c>
      <c r="M361" s="90" t="s">
        <v>1709</v>
      </c>
      <c r="P361" s="80"/>
      <c r="Q361" s="81" t="str">
        <f ca="1">IFERROR(INDEX($B$2:$B$938,MATCH(ROWS(Q$1:$Q360),$R$2:$R$938,0)),"")</f>
        <v/>
      </c>
      <c r="R361" s="79">
        <f ca="1">IF(ISNUMBER(SEARCH($P$2,B361)),MAX(R$1:$R360)+1,0)</f>
        <v>0</v>
      </c>
    </row>
    <row r="362" spans="1:18" x14ac:dyDescent="0.35">
      <c r="A362" s="89">
        <v>710105</v>
      </c>
      <c r="B362" s="90" t="s">
        <v>952</v>
      </c>
      <c r="E362" s="90" t="s">
        <v>1709</v>
      </c>
      <c r="G362" s="90" t="s">
        <v>190</v>
      </c>
      <c r="H362" s="90" t="s">
        <v>189</v>
      </c>
      <c r="I362" s="90" t="s">
        <v>1709</v>
      </c>
      <c r="J362" s="90" t="s">
        <v>1709</v>
      </c>
      <c r="K362" s="89">
        <v>0.1</v>
      </c>
      <c r="L362" s="90" t="s">
        <v>1709</v>
      </c>
      <c r="M362" s="90" t="s">
        <v>1709</v>
      </c>
      <c r="P362" s="80"/>
      <c r="Q362" s="81" t="str">
        <f ca="1">IFERROR(INDEX($B$2:$B$938,MATCH(ROWS(Q$1:$Q361),$R$2:$R$938,0)),"")</f>
        <v/>
      </c>
      <c r="R362" s="79">
        <f ca="1">IF(ISNUMBER(SEARCH($P$2,B362)),MAX(R$1:$R361)+1,0)</f>
        <v>0</v>
      </c>
    </row>
    <row r="363" spans="1:18" x14ac:dyDescent="0.35">
      <c r="A363" s="89">
        <v>910532</v>
      </c>
      <c r="B363" s="90" t="s">
        <v>1791</v>
      </c>
      <c r="E363" s="90" t="s">
        <v>1709</v>
      </c>
      <c r="G363" s="90" t="s">
        <v>190</v>
      </c>
      <c r="H363" s="90" t="s">
        <v>189</v>
      </c>
      <c r="I363" s="90" t="s">
        <v>1709</v>
      </c>
      <c r="J363" s="90" t="s">
        <v>1709</v>
      </c>
      <c r="K363" s="89">
        <v>8.5000000000000006E-2</v>
      </c>
      <c r="L363" s="90" t="s">
        <v>1709</v>
      </c>
      <c r="M363" s="90" t="s">
        <v>1709</v>
      </c>
      <c r="P363" s="80"/>
      <c r="Q363" s="81" t="str">
        <f ca="1">IFERROR(INDEX($B$2:$B$938,MATCH(ROWS(Q$1:$Q362),$R$2:$R$938,0)),"")</f>
        <v/>
      </c>
      <c r="R363" s="79">
        <f ca="1">IF(ISNUMBER(SEARCH($P$2,B363)),MAX(R$1:$R362)+1,0)</f>
        <v>3</v>
      </c>
    </row>
    <row r="364" spans="1:18" x14ac:dyDescent="0.35">
      <c r="A364" s="89">
        <v>910533</v>
      </c>
      <c r="B364" s="90" t="s">
        <v>1792</v>
      </c>
      <c r="E364" s="90" t="s">
        <v>1709</v>
      </c>
      <c r="G364" s="90" t="s">
        <v>190</v>
      </c>
      <c r="H364" s="90" t="s">
        <v>189</v>
      </c>
      <c r="I364" s="90" t="s">
        <v>1709</v>
      </c>
      <c r="J364" s="90" t="s">
        <v>1709</v>
      </c>
      <c r="K364" s="89">
        <v>8.5000000000000006E-2</v>
      </c>
      <c r="L364" s="90" t="s">
        <v>1709</v>
      </c>
      <c r="M364" s="90" t="s">
        <v>1709</v>
      </c>
      <c r="P364" s="80"/>
      <c r="Q364" s="81" t="str">
        <f ca="1">IFERROR(INDEX($B$2:$B$938,MATCH(ROWS(Q$1:$Q363),$R$2:$R$938,0)),"")</f>
        <v/>
      </c>
      <c r="R364" s="79">
        <f ca="1">IF(ISNUMBER(SEARCH($P$2,B364)),MAX(R$1:$R363)+1,0)</f>
        <v>4</v>
      </c>
    </row>
    <row r="365" spans="1:18" x14ac:dyDescent="0.35">
      <c r="A365" s="89">
        <v>910534</v>
      </c>
      <c r="B365" s="90" t="s">
        <v>1793</v>
      </c>
      <c r="E365" s="90" t="s">
        <v>1709</v>
      </c>
      <c r="G365" s="90" t="s">
        <v>190</v>
      </c>
      <c r="H365" s="90" t="s">
        <v>189</v>
      </c>
      <c r="I365" s="90" t="s">
        <v>1709</v>
      </c>
      <c r="J365" s="90" t="s">
        <v>1709</v>
      </c>
      <c r="K365" s="89">
        <v>8.5000000000000006E-2</v>
      </c>
      <c r="L365" s="90" t="s">
        <v>1709</v>
      </c>
      <c r="M365" s="90" t="s">
        <v>1709</v>
      </c>
      <c r="P365" s="80"/>
      <c r="Q365" s="81" t="str">
        <f ca="1">IFERROR(INDEX($B$2:$B$938,MATCH(ROWS(Q$1:$Q364),$R$2:$R$938,0)),"")</f>
        <v/>
      </c>
      <c r="R365" s="79">
        <f ca="1">IF(ISNUMBER(SEARCH($P$2,B365)),MAX(R$1:$R364)+1,0)</f>
        <v>5</v>
      </c>
    </row>
    <row r="366" spans="1:18" x14ac:dyDescent="0.35">
      <c r="A366" s="89">
        <v>910535</v>
      </c>
      <c r="B366" s="90" t="s">
        <v>1794</v>
      </c>
      <c r="E366" s="90" t="s">
        <v>1709</v>
      </c>
      <c r="G366" s="90" t="s">
        <v>190</v>
      </c>
      <c r="H366" s="90" t="s">
        <v>189</v>
      </c>
      <c r="I366" s="90" t="s">
        <v>1709</v>
      </c>
      <c r="J366" s="90" t="s">
        <v>1709</v>
      </c>
      <c r="K366" s="89">
        <v>8.5000000000000006E-2</v>
      </c>
      <c r="L366" s="90" t="s">
        <v>1709</v>
      </c>
      <c r="M366" s="90" t="s">
        <v>1709</v>
      </c>
      <c r="P366" s="80"/>
      <c r="Q366" s="81" t="str">
        <f ca="1">IFERROR(INDEX($B$2:$B$938,MATCH(ROWS(Q$1:$Q365),$R$2:$R$938,0)),"")</f>
        <v/>
      </c>
      <c r="R366" s="79">
        <f ca="1">IF(ISNUMBER(SEARCH($P$2,B366)),MAX(R$1:$R365)+1,0)</f>
        <v>6</v>
      </c>
    </row>
    <row r="367" spans="1:18" x14ac:dyDescent="0.35">
      <c r="A367" s="89">
        <v>710106</v>
      </c>
      <c r="B367" s="90" t="s">
        <v>951</v>
      </c>
      <c r="E367" s="90" t="s">
        <v>1709</v>
      </c>
      <c r="G367" s="90" t="s">
        <v>190</v>
      </c>
      <c r="H367" s="90" t="s">
        <v>189</v>
      </c>
      <c r="I367" s="90" t="s">
        <v>1709</v>
      </c>
      <c r="J367" s="90" t="s">
        <v>1709</v>
      </c>
      <c r="K367" s="89">
        <v>0.1</v>
      </c>
      <c r="L367" s="90" t="s">
        <v>1709</v>
      </c>
      <c r="M367" s="90" t="s">
        <v>1709</v>
      </c>
      <c r="P367" s="80"/>
      <c r="Q367" s="81" t="str">
        <f ca="1">IFERROR(INDEX($B$2:$B$938,MATCH(ROWS(Q$1:$Q366),$R$2:$R$938,0)),"")</f>
        <v/>
      </c>
      <c r="R367" s="79">
        <f ca="1">IF(ISNUMBER(SEARCH($P$2,B367)),MAX(R$1:$R366)+1,0)</f>
        <v>0</v>
      </c>
    </row>
    <row r="368" spans="1:18" x14ac:dyDescent="0.35">
      <c r="A368" s="89">
        <v>910024</v>
      </c>
      <c r="B368" s="90" t="s">
        <v>950</v>
      </c>
      <c r="E368" s="90" t="s">
        <v>1709</v>
      </c>
      <c r="G368" s="90" t="s">
        <v>163</v>
      </c>
      <c r="H368" s="90" t="s">
        <v>220</v>
      </c>
      <c r="I368" s="90" t="s">
        <v>1709</v>
      </c>
      <c r="J368" s="90" t="s">
        <v>303</v>
      </c>
      <c r="K368" s="89">
        <v>55</v>
      </c>
      <c r="L368" s="90" t="s">
        <v>1709</v>
      </c>
      <c r="M368" s="90" t="s">
        <v>1709</v>
      </c>
      <c r="P368" s="80"/>
      <c r="Q368" s="81" t="str">
        <f ca="1">IFERROR(INDEX($B$2:$B$938,MATCH(ROWS(Q$1:$Q367),$R$2:$R$938,0)),"")</f>
        <v/>
      </c>
      <c r="R368" s="79">
        <f ca="1">IF(ISNUMBER(SEARCH($P$2,B368)),MAX(R$1:$R367)+1,0)</f>
        <v>0</v>
      </c>
    </row>
    <row r="369" spans="1:18" x14ac:dyDescent="0.35">
      <c r="A369" s="89">
        <v>900259</v>
      </c>
      <c r="B369" s="90" t="s">
        <v>1616</v>
      </c>
      <c r="C369" s="89">
        <v>1000100</v>
      </c>
      <c r="D369" s="89">
        <v>55372</v>
      </c>
      <c r="E369" s="90" t="s">
        <v>1709</v>
      </c>
      <c r="G369" s="90" t="s">
        <v>167</v>
      </c>
      <c r="H369" s="90" t="s">
        <v>166</v>
      </c>
      <c r="I369" s="90" t="s">
        <v>1709</v>
      </c>
      <c r="J369" s="90" t="s">
        <v>1709</v>
      </c>
      <c r="K369" s="89">
        <v>1325.1</v>
      </c>
      <c r="L369" s="90" t="s">
        <v>1709</v>
      </c>
      <c r="M369" s="90" t="s">
        <v>1617</v>
      </c>
      <c r="N369" s="91">
        <v>33.475960000000001</v>
      </c>
      <c r="O369" s="91">
        <v>-113.113434</v>
      </c>
      <c r="P369" s="80"/>
      <c r="Q369" s="81" t="str">
        <f ca="1">IFERROR(INDEX($B$2:$B$938,MATCH(ROWS(Q$1:$Q368),$R$2:$R$938,0)),"")</f>
        <v/>
      </c>
      <c r="R369" s="79">
        <f ca="1">IF(ISNUMBER(SEARCH($P$2,B369)),MAX(R$1:$R368)+1,0)</f>
        <v>0</v>
      </c>
    </row>
    <row r="370" spans="1:18" x14ac:dyDescent="0.35">
      <c r="A370" s="89">
        <v>910517</v>
      </c>
      <c r="B370" s="90" t="s">
        <v>1618</v>
      </c>
      <c r="D370" s="89">
        <v>63080</v>
      </c>
      <c r="E370" s="90" t="s">
        <v>1709</v>
      </c>
      <c r="F370" s="89">
        <v>64809</v>
      </c>
      <c r="G370" s="90" t="s">
        <v>245</v>
      </c>
      <c r="H370" s="90" t="s">
        <v>189</v>
      </c>
      <c r="I370" s="90" t="s">
        <v>195</v>
      </c>
      <c r="J370" s="90" t="s">
        <v>1709</v>
      </c>
      <c r="K370" s="89">
        <v>100</v>
      </c>
      <c r="L370" s="90" t="s">
        <v>1619</v>
      </c>
      <c r="M370" s="90" t="s">
        <v>1620</v>
      </c>
      <c r="N370" s="91">
        <v>36.433950000000003</v>
      </c>
      <c r="O370" s="91">
        <v>-114.94710000000001</v>
      </c>
      <c r="P370" s="80"/>
      <c r="Q370" s="81" t="str">
        <f ca="1">IFERROR(INDEX($B$2:$B$938,MATCH(ROWS(Q$1:$Q369),$R$2:$R$938,0)),"")</f>
        <v/>
      </c>
      <c r="R370" s="79">
        <f ca="1">IF(ISNUMBER(SEARCH($P$2,B370)),MAX(R$1:$R369)+1,0)</f>
        <v>0</v>
      </c>
    </row>
    <row r="371" spans="1:18" x14ac:dyDescent="0.35">
      <c r="A371" s="89">
        <v>900059</v>
      </c>
      <c r="B371" s="90" t="s">
        <v>949</v>
      </c>
      <c r="C371" s="89">
        <v>1006804</v>
      </c>
      <c r="D371" s="89">
        <v>7082</v>
      </c>
      <c r="E371" s="90" t="s">
        <v>1709</v>
      </c>
      <c r="G371" s="90" t="s">
        <v>245</v>
      </c>
      <c r="H371" s="90" t="s">
        <v>166</v>
      </c>
      <c r="I371" s="90" t="s">
        <v>1709</v>
      </c>
      <c r="J371" s="90" t="s">
        <v>1709</v>
      </c>
      <c r="K371" s="89">
        <v>745</v>
      </c>
      <c r="L371" s="90" t="s">
        <v>1709</v>
      </c>
      <c r="M371" s="90" t="s">
        <v>948</v>
      </c>
      <c r="N371" s="91">
        <v>36.430554000000001</v>
      </c>
      <c r="O371" s="91">
        <v>-114.902405</v>
      </c>
      <c r="P371" s="80"/>
      <c r="Q371" s="81" t="str">
        <f ca="1">IFERROR(INDEX($B$2:$B$938,MATCH(ROWS(Q$1:$Q370),$R$2:$R$938,0)),"")</f>
        <v/>
      </c>
      <c r="R371" s="79">
        <f ca="1">IF(ISNUMBER(SEARCH($P$2,B371)),MAX(R$1:$R370)+1,0)</f>
        <v>0</v>
      </c>
    </row>
    <row r="372" spans="1:18" x14ac:dyDescent="0.35">
      <c r="A372" s="89">
        <v>910025</v>
      </c>
      <c r="B372" s="90" t="s">
        <v>947</v>
      </c>
      <c r="E372" s="90" t="s">
        <v>1709</v>
      </c>
      <c r="G372" s="90" t="s">
        <v>163</v>
      </c>
      <c r="H372" s="90" t="s">
        <v>232</v>
      </c>
      <c r="I372" s="90" t="s">
        <v>1709</v>
      </c>
      <c r="J372" s="90" t="s">
        <v>161</v>
      </c>
      <c r="K372" s="89">
        <v>1.8</v>
      </c>
      <c r="L372" s="90" t="s">
        <v>1709</v>
      </c>
      <c r="M372" s="90" t="s">
        <v>1709</v>
      </c>
      <c r="P372" s="80"/>
      <c r="Q372" s="81" t="str">
        <f ca="1">IFERROR(INDEX($B$2:$B$938,MATCH(ROWS(Q$1:$Q371),$R$2:$R$938,0)),"")</f>
        <v/>
      </c>
      <c r="R372" s="79">
        <f ca="1">IF(ISNUMBER(SEARCH($P$2,B372)),MAX(R$1:$R371)+1,0)</f>
        <v>0</v>
      </c>
    </row>
    <row r="373" spans="1:18" x14ac:dyDescent="0.35">
      <c r="A373" s="89">
        <v>800188</v>
      </c>
      <c r="B373" s="90" t="s">
        <v>946</v>
      </c>
      <c r="D373" s="89">
        <v>57152</v>
      </c>
      <c r="E373" s="90" t="s">
        <v>1709</v>
      </c>
      <c r="F373" s="89">
        <v>60857</v>
      </c>
      <c r="G373" s="90" t="s">
        <v>178</v>
      </c>
      <c r="H373" s="90" t="s">
        <v>196</v>
      </c>
      <c r="I373" s="90" t="s">
        <v>195</v>
      </c>
      <c r="J373" s="90" t="s">
        <v>1709</v>
      </c>
      <c r="K373" s="89">
        <v>98.9</v>
      </c>
      <c r="L373" s="90" t="s">
        <v>1709</v>
      </c>
      <c r="M373" s="90" t="s">
        <v>945</v>
      </c>
      <c r="N373" s="91">
        <v>45.813099999999999</v>
      </c>
      <c r="O373" s="91">
        <v>-120.3475</v>
      </c>
      <c r="P373" s="80"/>
      <c r="Q373" s="81" t="str">
        <f ca="1">IFERROR(INDEX($B$2:$B$938,MATCH(ROWS(Q$1:$Q372),$R$2:$R$938,0)),"")</f>
        <v/>
      </c>
      <c r="R373" s="79">
        <f ca="1">IF(ISNUMBER(SEARCH($P$2,B373)),MAX(R$1:$R372)+1,0)</f>
        <v>0</v>
      </c>
    </row>
    <row r="374" spans="1:18" x14ac:dyDescent="0.35">
      <c r="A374" s="89">
        <v>910640</v>
      </c>
      <c r="B374" s="90" t="s">
        <v>1925</v>
      </c>
      <c r="D374" s="89">
        <v>10882</v>
      </c>
      <c r="E374" s="90" t="s">
        <v>1709</v>
      </c>
      <c r="F374" s="89">
        <v>60166</v>
      </c>
      <c r="G374" s="90" t="s">
        <v>249</v>
      </c>
      <c r="H374" s="90" t="s">
        <v>162</v>
      </c>
      <c r="I374" s="90" t="s">
        <v>1709</v>
      </c>
      <c r="J374" s="90" t="s">
        <v>1709</v>
      </c>
      <c r="K374" s="89">
        <v>6.8</v>
      </c>
      <c r="L374" s="90" t="s">
        <v>1866</v>
      </c>
      <c r="M374" s="90" t="s">
        <v>1926</v>
      </c>
      <c r="N374" s="91">
        <v>40.874144000000001</v>
      </c>
      <c r="O374" s="91">
        <v>-121.920428</v>
      </c>
      <c r="P374" s="80"/>
      <c r="Q374" s="81" t="str">
        <f ca="1">IFERROR(INDEX($B$2:$B$938,MATCH(ROWS(Q$1:$Q373),$R$2:$R$938,0)),"")</f>
        <v/>
      </c>
      <c r="R374" s="79">
        <f ca="1">IF(ISNUMBER(SEARCH($P$2,B374)),MAX(R$1:$R373)+1,0)</f>
        <v>0</v>
      </c>
    </row>
    <row r="375" spans="1:18" x14ac:dyDescent="0.35">
      <c r="A375" s="89">
        <v>501079</v>
      </c>
      <c r="B375" s="90" t="s">
        <v>944</v>
      </c>
      <c r="E375" s="90" t="s">
        <v>1709</v>
      </c>
      <c r="G375" s="90" t="s">
        <v>163</v>
      </c>
      <c r="H375" s="90" t="s">
        <v>162</v>
      </c>
      <c r="I375" s="90" t="s">
        <v>1709</v>
      </c>
      <c r="J375" s="90" t="s">
        <v>161</v>
      </c>
      <c r="K375" s="89">
        <v>2.4</v>
      </c>
      <c r="L375" s="90" t="s">
        <v>1709</v>
      </c>
      <c r="M375" s="90" t="s">
        <v>1709</v>
      </c>
      <c r="P375" s="80"/>
      <c r="Q375" s="81" t="str">
        <f ca="1">IFERROR(INDEX($B$2:$B$938,MATCH(ROWS(Q$1:$Q374),$R$2:$R$938,0)),"")</f>
        <v/>
      </c>
      <c r="R375" s="79">
        <f ca="1">IF(ISNUMBER(SEARCH($P$2,B375)),MAX(R$1:$R374)+1,0)</f>
        <v>0</v>
      </c>
    </row>
    <row r="376" spans="1:18" x14ac:dyDescent="0.35">
      <c r="A376" s="89">
        <v>501080</v>
      </c>
      <c r="B376" s="90" t="s">
        <v>943</v>
      </c>
      <c r="D376" s="89">
        <v>2185</v>
      </c>
      <c r="E376" s="90" t="s">
        <v>1709</v>
      </c>
      <c r="G376" s="90" t="s">
        <v>172</v>
      </c>
      <c r="H376" s="90" t="s">
        <v>162</v>
      </c>
      <c r="I376" s="90" t="s">
        <v>1709</v>
      </c>
      <c r="J376" s="90" t="s">
        <v>1709</v>
      </c>
      <c r="K376" s="89">
        <v>19</v>
      </c>
      <c r="L376" s="90" t="s">
        <v>1709</v>
      </c>
      <c r="M376" s="90" t="s">
        <v>942</v>
      </c>
      <c r="N376" s="91">
        <v>46.765940999999998</v>
      </c>
      <c r="O376" s="91">
        <v>-111.88734100000001</v>
      </c>
      <c r="P376" s="80"/>
      <c r="Q376" s="81" t="str">
        <f ca="1">IFERROR(INDEX($B$2:$B$938,MATCH(ROWS(Q$1:$Q375),$R$2:$R$938,0)),"")</f>
        <v/>
      </c>
      <c r="R376" s="79">
        <f ca="1">IF(ISNUMBER(SEARCH($P$2,B376)),MAX(R$1:$R375)+1,0)</f>
        <v>0</v>
      </c>
    </row>
    <row r="377" spans="1:18" x14ac:dyDescent="0.35">
      <c r="A377" s="89">
        <v>800140</v>
      </c>
      <c r="B377" s="90" t="s">
        <v>941</v>
      </c>
      <c r="D377" s="89">
        <v>56790</v>
      </c>
      <c r="E377" s="90" t="s">
        <v>1709</v>
      </c>
      <c r="F377" s="89">
        <v>60724</v>
      </c>
      <c r="G377" s="90" t="s">
        <v>190</v>
      </c>
      <c r="H377" s="90" t="s">
        <v>196</v>
      </c>
      <c r="I377" s="90" t="s">
        <v>195</v>
      </c>
      <c r="J377" s="90" t="s">
        <v>1709</v>
      </c>
      <c r="K377" s="89">
        <v>108</v>
      </c>
      <c r="L377" s="90" t="s">
        <v>188</v>
      </c>
      <c r="M377" s="90" t="s">
        <v>1621</v>
      </c>
      <c r="N377" s="91">
        <v>45.52</v>
      </c>
      <c r="O377" s="91">
        <v>-120.5744</v>
      </c>
      <c r="P377" s="80"/>
      <c r="Q377" s="81" t="str">
        <f ca="1">IFERROR(INDEX($B$2:$B$938,MATCH(ROWS(Q$1:$Q376),$R$2:$R$938,0)),"")</f>
        <v/>
      </c>
      <c r="R377" s="79">
        <f ca="1">IF(ISNUMBER(SEARCH($P$2,B377)),MAX(R$1:$R376)+1,0)</f>
        <v>0</v>
      </c>
    </row>
    <row r="378" spans="1:18" x14ac:dyDescent="0.35">
      <c r="A378" s="89">
        <v>910594</v>
      </c>
      <c r="B378" s="90" t="s">
        <v>1795</v>
      </c>
      <c r="E378" s="90" t="s">
        <v>1709</v>
      </c>
      <c r="G378" s="90" t="s">
        <v>190</v>
      </c>
      <c r="H378" s="90" t="s">
        <v>189</v>
      </c>
      <c r="I378" s="90" t="s">
        <v>1709</v>
      </c>
      <c r="J378" s="90" t="s">
        <v>1709</v>
      </c>
      <c r="K378" s="89">
        <v>0.56699999999999995</v>
      </c>
      <c r="L378" s="90" t="s">
        <v>1709</v>
      </c>
      <c r="M378" s="90" t="s">
        <v>1709</v>
      </c>
      <c r="P378" s="80"/>
      <c r="Q378" s="81" t="str">
        <f ca="1">IFERROR(INDEX($B$2:$B$938,MATCH(ROWS(Q$1:$Q377),$R$2:$R$938,0)),"")</f>
        <v/>
      </c>
      <c r="R378" s="79">
        <f ca="1">IF(ISNUMBER(SEARCH($P$2,B378)),MAX(R$1:$R377)+1,0)</f>
        <v>0</v>
      </c>
    </row>
    <row r="379" spans="1:18" x14ac:dyDescent="0.35">
      <c r="A379" s="89">
        <v>900343</v>
      </c>
      <c r="B379" s="90" t="s">
        <v>940</v>
      </c>
      <c r="C379" s="89">
        <v>1001466</v>
      </c>
      <c r="D379" s="89">
        <v>525</v>
      </c>
      <c r="E379" s="90" t="s">
        <v>1709</v>
      </c>
      <c r="G379" s="90" t="s">
        <v>279</v>
      </c>
      <c r="H379" s="90" t="s">
        <v>181</v>
      </c>
      <c r="I379" s="90" t="s">
        <v>1709</v>
      </c>
      <c r="J379" s="90" t="s">
        <v>1709</v>
      </c>
      <c r="K379" s="89">
        <v>465.4</v>
      </c>
      <c r="L379" s="90" t="s">
        <v>25</v>
      </c>
      <c r="M379" s="90" t="s">
        <v>939</v>
      </c>
      <c r="N379" s="91">
        <v>40.485599999999998</v>
      </c>
      <c r="O379" s="91">
        <v>-107.185</v>
      </c>
      <c r="P379" s="80"/>
      <c r="Q379" s="81" t="str">
        <f ca="1">IFERROR(INDEX($B$2:$B$938,MATCH(ROWS(Q$1:$Q378),$R$2:$R$938,0)),"")</f>
        <v/>
      </c>
      <c r="R379" s="79">
        <f ca="1">IF(ISNUMBER(SEARCH($P$2,B379)),MAX(R$1:$R378)+1,0)</f>
        <v>0</v>
      </c>
    </row>
    <row r="380" spans="1:18" x14ac:dyDescent="0.35">
      <c r="A380" s="89">
        <v>501138</v>
      </c>
      <c r="B380" s="90" t="s">
        <v>938</v>
      </c>
      <c r="D380" s="89">
        <v>7179</v>
      </c>
      <c r="E380" s="90" t="s">
        <v>1709</v>
      </c>
      <c r="G380" s="90" t="s">
        <v>167</v>
      </c>
      <c r="H380" s="90" t="s">
        <v>162</v>
      </c>
      <c r="I380" s="90" t="s">
        <v>1709</v>
      </c>
      <c r="J380" s="90" t="s">
        <v>1709</v>
      </c>
      <c r="K380" s="89">
        <v>18</v>
      </c>
      <c r="L380" s="90" t="s">
        <v>1709</v>
      </c>
      <c r="M380" s="90" t="s">
        <v>1622</v>
      </c>
      <c r="N380" s="91">
        <v>34.168264000000001</v>
      </c>
      <c r="O380" s="91">
        <v>-114.277356</v>
      </c>
      <c r="P380" s="80"/>
      <c r="Q380" s="81" t="str">
        <f ca="1">IFERROR(INDEX($B$2:$B$938,MATCH(ROWS(Q$1:$Q379),$R$2:$R$938,0)),"")</f>
        <v/>
      </c>
      <c r="R380" s="79">
        <f ca="1">IF(ISNUMBER(SEARCH($P$2,B380)),MAX(R$1:$R379)+1,0)</f>
        <v>0</v>
      </c>
    </row>
    <row r="381" spans="1:18" x14ac:dyDescent="0.35">
      <c r="A381" s="89">
        <v>910106</v>
      </c>
      <c r="B381" s="90" t="s">
        <v>937</v>
      </c>
      <c r="D381" s="89">
        <v>54689</v>
      </c>
      <c r="E381" s="90" t="s">
        <v>1709</v>
      </c>
      <c r="F381" s="89">
        <v>60305</v>
      </c>
      <c r="G381" s="90" t="s">
        <v>249</v>
      </c>
      <c r="H381" s="90" t="s">
        <v>286</v>
      </c>
      <c r="I381" s="90" t="s">
        <v>1709</v>
      </c>
      <c r="J381" s="90" t="s">
        <v>1709</v>
      </c>
      <c r="K381" s="89">
        <v>73</v>
      </c>
      <c r="L381" s="90" t="s">
        <v>1709</v>
      </c>
      <c r="M381" s="90" t="s">
        <v>936</v>
      </c>
      <c r="N381" s="91">
        <v>32.714599999999997</v>
      </c>
      <c r="O381" s="91">
        <v>-115.518</v>
      </c>
      <c r="P381" s="80"/>
      <c r="Q381" s="81" t="str">
        <f ca="1">IFERROR(INDEX($B$2:$B$938,MATCH(ROWS(Q$1:$Q380),$R$2:$R$938,0)),"")</f>
        <v/>
      </c>
      <c r="R381" s="79">
        <f ca="1">IF(ISNUMBER(SEARCH($P$2,B381)),MAX(R$1:$R380)+1,0)</f>
        <v>0</v>
      </c>
    </row>
    <row r="382" spans="1:18" x14ac:dyDescent="0.35">
      <c r="A382" s="89">
        <v>910639</v>
      </c>
      <c r="B382" s="90" t="s">
        <v>1927</v>
      </c>
      <c r="E382" s="90" t="s">
        <v>1709</v>
      </c>
      <c r="F382" s="89">
        <v>60316</v>
      </c>
      <c r="G382" s="90" t="s">
        <v>249</v>
      </c>
      <c r="H382" s="90" t="s">
        <v>572</v>
      </c>
      <c r="I382" s="90" t="s">
        <v>1709</v>
      </c>
      <c r="J382" s="90" t="s">
        <v>1709</v>
      </c>
      <c r="K382" s="89">
        <v>37</v>
      </c>
      <c r="L382" s="90" t="s">
        <v>1709</v>
      </c>
      <c r="M382" s="90" t="s">
        <v>1709</v>
      </c>
      <c r="P382" s="80"/>
      <c r="Q382" s="81" t="str">
        <f ca="1">IFERROR(INDEX($B$2:$B$938,MATCH(ROWS(Q$1:$Q381),$R$2:$R$938,0)),"")</f>
        <v/>
      </c>
      <c r="R382" s="79">
        <f ca="1">IF(ISNUMBER(SEARCH($P$2,B382)),MAX(R$1:$R381)+1,0)</f>
        <v>0</v>
      </c>
    </row>
    <row r="383" spans="1:18" x14ac:dyDescent="0.35">
      <c r="A383" s="89">
        <v>500019</v>
      </c>
      <c r="B383" s="90" t="s">
        <v>935</v>
      </c>
      <c r="D383" s="89">
        <v>3013</v>
      </c>
      <c r="E383" s="90" t="s">
        <v>1709</v>
      </c>
      <c r="G383" s="90" t="s">
        <v>190</v>
      </c>
      <c r="H383" s="90" t="s">
        <v>162</v>
      </c>
      <c r="I383" s="90" t="s">
        <v>1709</v>
      </c>
      <c r="J383" s="90" t="s">
        <v>1709</v>
      </c>
      <c r="K383" s="89">
        <v>391.5</v>
      </c>
      <c r="L383" s="90" t="s">
        <v>934</v>
      </c>
      <c r="M383" s="90" t="s">
        <v>933</v>
      </c>
      <c r="N383" s="91">
        <v>45.243899999999996</v>
      </c>
      <c r="O383" s="91">
        <v>-116.7008</v>
      </c>
      <c r="P383" s="80"/>
      <c r="Q383" s="81" t="str">
        <f ca="1">IFERROR(INDEX($B$2:$B$938,MATCH(ROWS(Q$1:$Q382),$R$2:$R$938,0)),"")</f>
        <v/>
      </c>
      <c r="R383" s="79">
        <f ca="1">IF(ISNUMBER(SEARCH($P$2,B383)),MAX(R$1:$R382)+1,0)</f>
        <v>0</v>
      </c>
    </row>
    <row r="384" spans="1:18" x14ac:dyDescent="0.35">
      <c r="A384" s="89">
        <v>900183</v>
      </c>
      <c r="B384" s="90" t="s">
        <v>932</v>
      </c>
      <c r="C384" s="89">
        <v>1003652</v>
      </c>
      <c r="D384" s="89">
        <v>54761</v>
      </c>
      <c r="E384" s="90" t="s">
        <v>1709</v>
      </c>
      <c r="G384" s="90" t="s">
        <v>190</v>
      </c>
      <c r="H384" s="90" t="s">
        <v>166</v>
      </c>
      <c r="I384" s="90" t="s">
        <v>1709</v>
      </c>
      <c r="J384" s="90" t="s">
        <v>1709</v>
      </c>
      <c r="K384" s="89">
        <v>621.20000000000005</v>
      </c>
      <c r="L384" s="90" t="s">
        <v>25</v>
      </c>
      <c r="M384" s="90" t="s">
        <v>931</v>
      </c>
      <c r="N384" s="91">
        <v>45.804200000000002</v>
      </c>
      <c r="O384" s="91">
        <v>-119.37</v>
      </c>
      <c r="P384" s="80"/>
      <c r="Q384" s="81" t="str">
        <f ca="1">IFERROR(INDEX($B$2:$B$938,MATCH(ROWS(Q$1:$Q383),$R$2:$R$938,0)),"")</f>
        <v/>
      </c>
      <c r="R384" s="79">
        <f ca="1">IF(ISNUMBER(SEARCH($P$2,B384)),MAX(R$1:$R383)+1,0)</f>
        <v>0</v>
      </c>
    </row>
    <row r="385" spans="1:18" x14ac:dyDescent="0.35">
      <c r="A385" s="89">
        <v>900063</v>
      </c>
      <c r="B385" s="90" t="s">
        <v>930</v>
      </c>
      <c r="C385" s="89">
        <v>1000788</v>
      </c>
      <c r="D385" s="89">
        <v>55328</v>
      </c>
      <c r="E385" s="90" t="s">
        <v>1709</v>
      </c>
      <c r="G385" s="90" t="s">
        <v>190</v>
      </c>
      <c r="H385" s="90" t="s">
        <v>166</v>
      </c>
      <c r="I385" s="90" t="s">
        <v>1709</v>
      </c>
      <c r="J385" s="90" t="s">
        <v>1709</v>
      </c>
      <c r="K385" s="89">
        <v>689.4</v>
      </c>
      <c r="L385" s="90" t="s">
        <v>1709</v>
      </c>
      <c r="M385" s="90" t="s">
        <v>929</v>
      </c>
      <c r="N385" s="91">
        <v>45.794046000000002</v>
      </c>
      <c r="O385" s="91">
        <v>-119.313323</v>
      </c>
      <c r="P385" s="80"/>
      <c r="Q385" s="81" t="str">
        <f ca="1">IFERROR(INDEX($B$2:$B$938,MATCH(ROWS(Q$1:$Q384),$R$2:$R$938,0)),"")</f>
        <v/>
      </c>
      <c r="R385" s="79">
        <f ca="1">IF(ISNUMBER(SEARCH($P$2,B385)),MAX(R$1:$R384)+1,0)</f>
        <v>0</v>
      </c>
    </row>
    <row r="386" spans="1:18" x14ac:dyDescent="0.35">
      <c r="A386" s="89">
        <v>900275</v>
      </c>
      <c r="B386" s="90" t="s">
        <v>928</v>
      </c>
      <c r="C386" s="89">
        <v>1000278</v>
      </c>
      <c r="D386" s="89">
        <v>55687</v>
      </c>
      <c r="E386" s="90" t="s">
        <v>1709</v>
      </c>
      <c r="G386" s="90" t="s">
        <v>245</v>
      </c>
      <c r="H386" s="90" t="s">
        <v>166</v>
      </c>
      <c r="I386" s="90" t="s">
        <v>1709</v>
      </c>
      <c r="J386" s="90" t="s">
        <v>1709</v>
      </c>
      <c r="K386" s="89">
        <v>688.4</v>
      </c>
      <c r="L386" s="90" t="s">
        <v>1709</v>
      </c>
      <c r="M386" s="90" t="s">
        <v>927</v>
      </c>
      <c r="N386" s="91">
        <v>35.613900000000001</v>
      </c>
      <c r="O386" s="91">
        <v>-115.3561</v>
      </c>
      <c r="P386" s="80"/>
      <c r="Q386" s="81" t="str">
        <f ca="1">IFERROR(INDEX($B$2:$B$938,MATCH(ROWS(Q$1:$Q385),$R$2:$R$938,0)),"")</f>
        <v/>
      </c>
      <c r="R386" s="79">
        <f ca="1">IF(ISNUMBER(SEARCH($P$2,B386)),MAX(R$1:$R385)+1,0)</f>
        <v>0</v>
      </c>
    </row>
    <row r="387" spans="1:18" x14ac:dyDescent="0.35">
      <c r="A387" s="89">
        <v>910518</v>
      </c>
      <c r="B387" s="90" t="s">
        <v>1623</v>
      </c>
      <c r="D387" s="89">
        <v>56945</v>
      </c>
      <c r="E387" s="90" t="s">
        <v>1709</v>
      </c>
      <c r="F387" s="89">
        <v>62241</v>
      </c>
      <c r="G387" s="90" t="s">
        <v>445</v>
      </c>
      <c r="H387" s="90" t="s">
        <v>196</v>
      </c>
      <c r="I387" s="90" t="s">
        <v>195</v>
      </c>
      <c r="J387" s="90" t="s">
        <v>1709</v>
      </c>
      <c r="K387" s="89">
        <v>100</v>
      </c>
      <c r="L387" s="90" t="s">
        <v>1624</v>
      </c>
      <c r="M387" s="90" t="s">
        <v>1625</v>
      </c>
      <c r="N387" s="91">
        <v>34.466667000000001</v>
      </c>
      <c r="O387" s="91">
        <v>-105.96250000000001</v>
      </c>
      <c r="P387" s="80"/>
      <c r="Q387" s="81" t="str">
        <f ca="1">IFERROR(INDEX($B$2:$B$938,MATCH(ROWS(Q$1:$Q386),$R$2:$R$938,0)),"")</f>
        <v/>
      </c>
      <c r="R387" s="79">
        <f ca="1">IF(ISNUMBER(SEARCH($P$2,B387)),MAX(R$1:$R386)+1,0)</f>
        <v>0</v>
      </c>
    </row>
    <row r="388" spans="1:18" x14ac:dyDescent="0.35">
      <c r="A388" s="89">
        <v>910572</v>
      </c>
      <c r="B388" s="90" t="s">
        <v>1796</v>
      </c>
      <c r="D388" s="89">
        <v>18061</v>
      </c>
      <c r="E388" s="90" t="s">
        <v>1709</v>
      </c>
      <c r="F388" s="89">
        <v>62361</v>
      </c>
      <c r="G388" s="90" t="s">
        <v>197</v>
      </c>
      <c r="H388" s="90" t="s">
        <v>196</v>
      </c>
      <c r="I388" s="90" t="s">
        <v>195</v>
      </c>
      <c r="J388" s="90" t="s">
        <v>1709</v>
      </c>
      <c r="K388" s="89">
        <v>40</v>
      </c>
      <c r="L388" s="90" t="s">
        <v>1709</v>
      </c>
      <c r="M388" s="90" t="s">
        <v>1709</v>
      </c>
      <c r="P388" s="80"/>
      <c r="Q388" s="81" t="str">
        <f ca="1">IFERROR(INDEX($B$2:$B$938,MATCH(ROWS(Q$1:$Q387),$R$2:$R$938,0)),"")</f>
        <v/>
      </c>
      <c r="R388" s="79">
        <f ca="1">IF(ISNUMBER(SEARCH($P$2,B388)),MAX(R$1:$R387)+1,0)</f>
        <v>0</v>
      </c>
    </row>
    <row r="389" spans="1:18" x14ac:dyDescent="0.35">
      <c r="A389" s="89">
        <v>800040</v>
      </c>
      <c r="B389" s="90" t="s">
        <v>926</v>
      </c>
      <c r="D389" s="89">
        <v>57040</v>
      </c>
      <c r="E389" s="90" t="s">
        <v>1709</v>
      </c>
      <c r="F389" s="89">
        <v>60899</v>
      </c>
      <c r="G389" s="90" t="s">
        <v>182</v>
      </c>
      <c r="H389" s="90" t="s">
        <v>196</v>
      </c>
      <c r="I389" s="90" t="s">
        <v>195</v>
      </c>
      <c r="J389" s="90" t="s">
        <v>1709</v>
      </c>
      <c r="K389" s="89">
        <v>122.1</v>
      </c>
      <c r="L389" s="90" t="s">
        <v>25</v>
      </c>
      <c r="M389" s="90" t="s">
        <v>925</v>
      </c>
      <c r="N389" s="91">
        <v>41.675052000000001</v>
      </c>
      <c r="O389" s="91">
        <v>-106.011124</v>
      </c>
      <c r="P389" s="80"/>
      <c r="Q389" s="81" t="str">
        <f ca="1">IFERROR(INDEX($B$2:$B$938,MATCH(ROWS(Q$1:$Q388),$R$2:$R$938,0)),"")</f>
        <v/>
      </c>
      <c r="R389" s="79">
        <f ca="1">IF(ISNUMBER(SEARCH($P$2,B389)),MAX(R$1:$R388)+1,0)</f>
        <v>0</v>
      </c>
    </row>
    <row r="390" spans="1:18" x14ac:dyDescent="0.35">
      <c r="A390" s="89">
        <v>800025</v>
      </c>
      <c r="B390" s="90" t="s">
        <v>924</v>
      </c>
      <c r="D390" s="89">
        <v>56075</v>
      </c>
      <c r="E390" s="90" t="s">
        <v>1709</v>
      </c>
      <c r="F390" s="89">
        <v>60726</v>
      </c>
      <c r="G390" s="90" t="s">
        <v>249</v>
      </c>
      <c r="H390" s="90" t="s">
        <v>196</v>
      </c>
      <c r="I390" s="90" t="s">
        <v>195</v>
      </c>
      <c r="J390" s="90" t="s">
        <v>1709</v>
      </c>
      <c r="K390" s="89">
        <v>162</v>
      </c>
      <c r="L390" s="90" t="s">
        <v>1709</v>
      </c>
      <c r="M390" s="90" t="s">
        <v>923</v>
      </c>
      <c r="N390" s="91">
        <v>38.138100000000001</v>
      </c>
      <c r="O390" s="91">
        <v>-121.8053</v>
      </c>
      <c r="P390" s="80"/>
      <c r="Q390" s="81" t="str">
        <f ca="1">IFERROR(INDEX($B$2:$B$938,MATCH(ROWS(Q$1:$Q389),$R$2:$R$938,0)),"")</f>
        <v/>
      </c>
      <c r="R390" s="79">
        <f ca="1">IF(ISNUMBER(SEARCH($P$2,B390)),MAX(R$1:$R389)+1,0)</f>
        <v>0</v>
      </c>
    </row>
    <row r="391" spans="1:18" x14ac:dyDescent="0.35">
      <c r="A391" s="89">
        <v>900565</v>
      </c>
      <c r="B391" s="90" t="s">
        <v>922</v>
      </c>
      <c r="C391" s="89">
        <v>1001736</v>
      </c>
      <c r="D391" s="89">
        <v>60349</v>
      </c>
      <c r="E391" s="90" t="s">
        <v>1709</v>
      </c>
      <c r="F391" s="89">
        <v>60789</v>
      </c>
      <c r="G391" s="90" t="s">
        <v>225</v>
      </c>
      <c r="H391" s="90" t="s">
        <v>232</v>
      </c>
      <c r="I391" s="90" t="s">
        <v>366</v>
      </c>
      <c r="J391" s="90" t="s">
        <v>161</v>
      </c>
      <c r="K391" s="89">
        <v>2.46</v>
      </c>
      <c r="L391" s="90" t="s">
        <v>1709</v>
      </c>
      <c r="M391" s="90" t="s">
        <v>1626</v>
      </c>
      <c r="N391" s="91">
        <v>41.129019999999997</v>
      </c>
      <c r="O391" s="91">
        <v>-111.964147</v>
      </c>
      <c r="P391" s="80"/>
      <c r="Q391" s="81" t="str">
        <f ca="1">IFERROR(INDEX($B$2:$B$938,MATCH(ROWS(Q$1:$Q390),$R$2:$R$938,0)),"")</f>
        <v/>
      </c>
      <c r="R391" s="79">
        <f ca="1">IF(ISNUMBER(SEARCH($P$2,B391)),MAX(R$1:$R390)+1,0)</f>
        <v>0</v>
      </c>
    </row>
    <row r="392" spans="1:18" x14ac:dyDescent="0.35">
      <c r="A392" s="89">
        <v>500313</v>
      </c>
      <c r="B392" s="90" t="s">
        <v>921</v>
      </c>
      <c r="D392" s="89">
        <v>3081</v>
      </c>
      <c r="E392" s="90" t="s">
        <v>1709</v>
      </c>
      <c r="G392" s="90" t="s">
        <v>190</v>
      </c>
      <c r="H392" s="90" t="s">
        <v>162</v>
      </c>
      <c r="I392" s="90" t="s">
        <v>1709</v>
      </c>
      <c r="J392" s="90" t="s">
        <v>1709</v>
      </c>
      <c r="K392" s="89">
        <v>30</v>
      </c>
      <c r="L392" s="90" t="s">
        <v>321</v>
      </c>
      <c r="M392" s="90" t="s">
        <v>920</v>
      </c>
      <c r="N392" s="91">
        <v>43.710700000000003</v>
      </c>
      <c r="O392" s="91">
        <v>-122.4238</v>
      </c>
      <c r="P392" s="80"/>
      <c r="Q392" s="81" t="str">
        <f ca="1">IFERROR(INDEX($B$2:$B$938,MATCH(ROWS(Q$1:$Q391),$R$2:$R$938,0)),"")</f>
        <v/>
      </c>
      <c r="R392" s="79">
        <f ca="1">IF(ISNUMBER(SEARCH($P$2,B392)),MAX(R$1:$R391)+1,0)</f>
        <v>0</v>
      </c>
    </row>
    <row r="393" spans="1:18" x14ac:dyDescent="0.35">
      <c r="A393" s="89">
        <v>501081</v>
      </c>
      <c r="B393" s="90" t="s">
        <v>919</v>
      </c>
      <c r="D393" s="89">
        <v>2186</v>
      </c>
      <c r="E393" s="90" t="s">
        <v>1709</v>
      </c>
      <c r="G393" s="90" t="s">
        <v>172</v>
      </c>
      <c r="H393" s="90" t="s">
        <v>162</v>
      </c>
      <c r="I393" s="90" t="s">
        <v>1709</v>
      </c>
      <c r="J393" s="90" t="s">
        <v>1709</v>
      </c>
      <c r="K393" s="89">
        <v>48</v>
      </c>
      <c r="L393" s="90" t="s">
        <v>1709</v>
      </c>
      <c r="M393" s="90" t="s">
        <v>918</v>
      </c>
      <c r="N393" s="91">
        <v>46.991500000000002</v>
      </c>
      <c r="O393" s="91">
        <v>-112.0047</v>
      </c>
      <c r="P393" s="80"/>
      <c r="Q393" s="81" t="str">
        <f ca="1">IFERROR(INDEX($B$2:$B$938,MATCH(ROWS(Q$1:$Q392),$R$2:$R$938,0)),"")</f>
        <v/>
      </c>
      <c r="R393" s="79">
        <f ca="1">IF(ISNUMBER(SEARCH($P$2,B393)),MAX(R$1:$R392)+1,0)</f>
        <v>0</v>
      </c>
    </row>
    <row r="394" spans="1:18" x14ac:dyDescent="0.35">
      <c r="A394" s="89">
        <v>501010</v>
      </c>
      <c r="B394" s="90" t="s">
        <v>917</v>
      </c>
      <c r="E394" s="90" t="s">
        <v>1709</v>
      </c>
      <c r="G394" s="90" t="s">
        <v>178</v>
      </c>
      <c r="H394" s="90" t="s">
        <v>162</v>
      </c>
      <c r="I394" s="90" t="s">
        <v>1709</v>
      </c>
      <c r="J394" s="90" t="s">
        <v>161</v>
      </c>
      <c r="K394" s="89">
        <v>0.85</v>
      </c>
      <c r="L394" s="90" t="s">
        <v>185</v>
      </c>
      <c r="M394" s="90" t="s">
        <v>1709</v>
      </c>
      <c r="P394" s="80"/>
      <c r="Q394" s="81" t="str">
        <f ca="1">IFERROR(INDEX($B$2:$B$938,MATCH(ROWS(Q$1:$Q393),$R$2:$R$938,0)),"")</f>
        <v/>
      </c>
      <c r="R394" s="79">
        <f ca="1">IF(ISNUMBER(SEARCH($P$2,B394)),MAX(R$1:$R393)+1,0)</f>
        <v>0</v>
      </c>
    </row>
    <row r="395" spans="1:18" x14ac:dyDescent="0.35">
      <c r="A395" s="89">
        <v>500066</v>
      </c>
      <c r="B395" s="90" t="s">
        <v>916</v>
      </c>
      <c r="D395" s="89">
        <v>154</v>
      </c>
      <c r="E395" s="90" t="s">
        <v>1928</v>
      </c>
      <c r="G395" s="90" t="s">
        <v>245</v>
      </c>
      <c r="H395" s="90" t="s">
        <v>162</v>
      </c>
      <c r="I395" s="90" t="s">
        <v>1709</v>
      </c>
      <c r="J395" s="90" t="s">
        <v>161</v>
      </c>
      <c r="K395" s="89">
        <v>2074</v>
      </c>
      <c r="L395" s="90" t="s">
        <v>1725</v>
      </c>
      <c r="M395" s="90" t="s">
        <v>915</v>
      </c>
      <c r="N395" s="91">
        <v>36.015509999999999</v>
      </c>
      <c r="O395" s="91">
        <v>-114.738006</v>
      </c>
      <c r="P395" s="80"/>
      <c r="Q395" s="81" t="str">
        <f ca="1">IFERROR(INDEX($B$2:$B$938,MATCH(ROWS(Q$1:$Q394),$R$2:$R$938,0)),"")</f>
        <v/>
      </c>
      <c r="R395" s="79">
        <f ca="1">IF(ISNUMBER(SEARCH($P$2,B395)),MAX(R$1:$R394)+1,0)</f>
        <v>0</v>
      </c>
    </row>
    <row r="396" spans="1:18" x14ac:dyDescent="0.35">
      <c r="A396" s="89">
        <v>800001</v>
      </c>
      <c r="B396" s="90" t="s">
        <v>914</v>
      </c>
      <c r="D396" s="89">
        <v>56255</v>
      </c>
      <c r="E396" s="90" t="s">
        <v>1709</v>
      </c>
      <c r="F396" s="89">
        <v>60745</v>
      </c>
      <c r="G396" s="90" t="s">
        <v>178</v>
      </c>
      <c r="H396" s="90" t="s">
        <v>196</v>
      </c>
      <c r="I396" s="90" t="s">
        <v>195</v>
      </c>
      <c r="J396" s="90" t="s">
        <v>1709</v>
      </c>
      <c r="K396" s="89">
        <v>157.19999999999999</v>
      </c>
      <c r="L396" s="90" t="s">
        <v>1709</v>
      </c>
      <c r="M396" s="90" t="s">
        <v>913</v>
      </c>
      <c r="N396" s="91">
        <v>46.421100000000003</v>
      </c>
      <c r="O396" s="91">
        <v>-117.8331</v>
      </c>
      <c r="P396" s="80"/>
      <c r="Q396" s="81" t="str">
        <f ca="1">IFERROR(INDEX($B$2:$B$938,MATCH(ROWS(Q$1:$Q395),$R$2:$R$938,0)),"")</f>
        <v/>
      </c>
      <c r="R396" s="79">
        <f ca="1">IF(ISNUMBER(SEARCH($P$2,B396)),MAX(R$1:$R395)+1,0)</f>
        <v>0</v>
      </c>
    </row>
    <row r="397" spans="1:18" x14ac:dyDescent="0.35">
      <c r="A397" s="89">
        <v>800030</v>
      </c>
      <c r="B397" s="90" t="s">
        <v>912</v>
      </c>
      <c r="D397" s="89">
        <v>57890</v>
      </c>
      <c r="E397" s="90" t="s">
        <v>1709</v>
      </c>
      <c r="F397" s="89">
        <v>62359</v>
      </c>
      <c r="G397" s="90" t="s">
        <v>197</v>
      </c>
      <c r="H397" s="90" t="s">
        <v>196</v>
      </c>
      <c r="I397" s="90" t="s">
        <v>195</v>
      </c>
      <c r="J397" s="90" t="s">
        <v>1709</v>
      </c>
      <c r="K397" s="89">
        <v>57.6</v>
      </c>
      <c r="L397" s="90" t="s">
        <v>1709</v>
      </c>
      <c r="M397" s="90" t="s">
        <v>911</v>
      </c>
      <c r="N397" s="91">
        <v>43.386389000000001</v>
      </c>
      <c r="O397" s="91">
        <v>-111.726389</v>
      </c>
      <c r="P397" s="80"/>
      <c r="Q397" s="81" t="str">
        <f ca="1">IFERROR(INDEX($B$2:$B$938,MATCH(ROWS(Q$1:$Q396),$R$2:$R$938,0)),"")</f>
        <v/>
      </c>
      <c r="R397" s="79">
        <f ca="1">IF(ISNUMBER(SEARCH($P$2,B397)),MAX(R$1:$R396)+1,0)</f>
        <v>0</v>
      </c>
    </row>
    <row r="398" spans="1:18" x14ac:dyDescent="0.35">
      <c r="A398" s="89">
        <v>500004</v>
      </c>
      <c r="B398" s="90" t="s">
        <v>910</v>
      </c>
      <c r="D398" s="89">
        <v>145</v>
      </c>
      <c r="E398" s="90" t="s">
        <v>1709</v>
      </c>
      <c r="G398" s="90" t="s">
        <v>167</v>
      </c>
      <c r="H398" s="90" t="s">
        <v>162</v>
      </c>
      <c r="I398" s="90" t="s">
        <v>1709</v>
      </c>
      <c r="J398" s="90" t="s">
        <v>1709</v>
      </c>
      <c r="K398" s="89">
        <v>129.5</v>
      </c>
      <c r="L398" s="90" t="s">
        <v>1709</v>
      </c>
      <c r="M398" s="90" t="s">
        <v>909</v>
      </c>
      <c r="N398" s="91">
        <v>33.590699999999998</v>
      </c>
      <c r="O398" s="91">
        <v>-111.34399999999999</v>
      </c>
      <c r="P398" s="80"/>
      <c r="Q398" s="81" t="str">
        <f ca="1">IFERROR(INDEX($B$2:$B$938,MATCH(ROWS(Q$1:$Q397),$R$2:$R$938,0)),"")</f>
        <v/>
      </c>
      <c r="R398" s="79">
        <f ca="1">IF(ISNUMBER(SEARCH($P$2,B398)),MAX(R$1:$R397)+1,0)</f>
        <v>0</v>
      </c>
    </row>
    <row r="399" spans="1:18" x14ac:dyDescent="0.35">
      <c r="A399" s="89">
        <v>900158</v>
      </c>
      <c r="B399" s="90" t="s">
        <v>908</v>
      </c>
      <c r="D399" s="89">
        <v>56591</v>
      </c>
      <c r="E399" s="90" t="s">
        <v>1709</v>
      </c>
      <c r="F399" s="89">
        <v>61672</v>
      </c>
      <c r="G399" s="90" t="s">
        <v>172</v>
      </c>
      <c r="H399" s="90" t="s">
        <v>196</v>
      </c>
      <c r="I399" s="90" t="s">
        <v>195</v>
      </c>
      <c r="J399" s="90" t="s">
        <v>1709</v>
      </c>
      <c r="K399" s="89">
        <v>9</v>
      </c>
      <c r="L399" s="90" t="s">
        <v>1709</v>
      </c>
      <c r="M399" s="90" t="s">
        <v>907</v>
      </c>
      <c r="N399" s="91">
        <v>47.4983</v>
      </c>
      <c r="O399" s="91">
        <v>-111.4392</v>
      </c>
      <c r="P399" s="80"/>
      <c r="Q399" s="81" t="str">
        <f ca="1">IFERROR(INDEX($B$2:$B$938,MATCH(ROWS(Q$1:$Q398),$R$2:$R$938,0)),"")</f>
        <v/>
      </c>
      <c r="R399" s="79">
        <f ca="1">IF(ISNUMBER(SEARCH($P$2,B399)),MAX(R$1:$R398)+1,0)</f>
        <v>0</v>
      </c>
    </row>
    <row r="400" spans="1:18" x14ac:dyDescent="0.35">
      <c r="A400" s="89">
        <v>910026</v>
      </c>
      <c r="B400" s="90" t="s">
        <v>906</v>
      </c>
      <c r="E400" s="90" t="s">
        <v>1709</v>
      </c>
      <c r="F400" s="89">
        <v>60753</v>
      </c>
      <c r="G400" s="90" t="s">
        <v>163</v>
      </c>
      <c r="H400" s="90" t="s">
        <v>166</v>
      </c>
      <c r="I400" s="90" t="s">
        <v>195</v>
      </c>
      <c r="J400" s="90" t="s">
        <v>303</v>
      </c>
      <c r="K400" s="89">
        <v>9</v>
      </c>
      <c r="L400" s="90" t="s">
        <v>1709</v>
      </c>
      <c r="M400" s="90" t="s">
        <v>1709</v>
      </c>
      <c r="P400" s="80"/>
      <c r="Q400" s="81" t="str">
        <f ca="1">IFERROR(INDEX($B$2:$B$938,MATCH(ROWS(Q$1:$Q399),$R$2:$R$938,0)),"")</f>
        <v/>
      </c>
      <c r="R400" s="79">
        <f ca="1">IF(ISNUMBER(SEARCH($P$2,B400)),MAX(R$1:$R399)+1,0)</f>
        <v>0</v>
      </c>
    </row>
    <row r="401" spans="1:18" x14ac:dyDescent="0.35">
      <c r="A401" s="89">
        <v>910027</v>
      </c>
      <c r="B401" s="90" t="s">
        <v>905</v>
      </c>
      <c r="E401" s="90" t="s">
        <v>1709</v>
      </c>
      <c r="G401" s="90" t="s">
        <v>163</v>
      </c>
      <c r="H401" s="90" t="s">
        <v>220</v>
      </c>
      <c r="I401" s="90" t="s">
        <v>1709</v>
      </c>
      <c r="J401" s="90" t="s">
        <v>303</v>
      </c>
      <c r="K401" s="89">
        <v>112</v>
      </c>
      <c r="L401" s="90" t="s">
        <v>1709</v>
      </c>
      <c r="M401" s="90" t="s">
        <v>1709</v>
      </c>
      <c r="P401" s="80"/>
      <c r="Q401" s="81" t="str">
        <f ca="1">IFERROR(INDEX($B$2:$B$938,MATCH(ROWS(Q$1:$Q400),$R$2:$R$938,0)),"")</f>
        <v/>
      </c>
      <c r="R401" s="79">
        <f ca="1">IF(ISNUMBER(SEARCH($P$2,B401)),MAX(R$1:$R400)+1,0)</f>
        <v>0</v>
      </c>
    </row>
    <row r="402" spans="1:18" x14ac:dyDescent="0.35">
      <c r="A402" s="89">
        <v>500017</v>
      </c>
      <c r="B402" s="90" t="s">
        <v>904</v>
      </c>
      <c r="D402" s="89">
        <v>2203</v>
      </c>
      <c r="E402" s="90" t="s">
        <v>1709</v>
      </c>
      <c r="G402" s="90" t="s">
        <v>172</v>
      </c>
      <c r="H402" s="90" t="s">
        <v>162</v>
      </c>
      <c r="I402" s="90" t="s">
        <v>1709</v>
      </c>
      <c r="J402" s="90" t="s">
        <v>1709</v>
      </c>
      <c r="K402" s="89">
        <v>428</v>
      </c>
      <c r="L402" s="90" t="s">
        <v>321</v>
      </c>
      <c r="M402" s="90" t="s">
        <v>903</v>
      </c>
      <c r="N402" s="91">
        <v>48.341521</v>
      </c>
      <c r="O402" s="91">
        <v>-114.01443</v>
      </c>
      <c r="P402" s="80"/>
      <c r="Q402" s="81" t="str">
        <f ca="1">IFERROR(INDEX($B$2:$B$938,MATCH(ROWS(Q$1:$Q401),$R$2:$R$938,0)),"")</f>
        <v/>
      </c>
      <c r="R402" s="79">
        <f ca="1">IF(ISNUMBER(SEARCH($P$2,B402)),MAX(R$1:$R401)+1,0)</f>
        <v>0</v>
      </c>
    </row>
    <row r="403" spans="1:18" x14ac:dyDescent="0.35">
      <c r="A403" s="89">
        <v>900134</v>
      </c>
      <c r="B403" s="90" t="s">
        <v>902</v>
      </c>
      <c r="C403" s="89">
        <v>1001036</v>
      </c>
      <c r="D403" s="89">
        <v>6165</v>
      </c>
      <c r="E403" s="90" t="s">
        <v>1709</v>
      </c>
      <c r="G403" s="90" t="s">
        <v>225</v>
      </c>
      <c r="H403" s="90" t="s">
        <v>181</v>
      </c>
      <c r="I403" s="90" t="s">
        <v>1709</v>
      </c>
      <c r="J403" s="90" t="s">
        <v>1709</v>
      </c>
      <c r="K403" s="89">
        <v>1472.2</v>
      </c>
      <c r="L403" s="90" t="s">
        <v>25</v>
      </c>
      <c r="M403" s="90" t="s">
        <v>901</v>
      </c>
      <c r="N403" s="91">
        <v>39.174700000000001</v>
      </c>
      <c r="O403" s="91">
        <v>-111.02889999999999</v>
      </c>
      <c r="P403" s="80"/>
      <c r="Q403" s="81" t="str">
        <f ca="1">IFERROR(INDEX($B$2:$B$938,MATCH(ROWS(Q$1:$Q402),$R$2:$R$938,0)),"")</f>
        <v/>
      </c>
      <c r="R403" s="79">
        <f ca="1">IF(ISNUMBER(SEARCH($P$2,B403)),MAX(R$1:$R402)+1,0)</f>
        <v>0</v>
      </c>
    </row>
    <row r="404" spans="1:18" x14ac:dyDescent="0.35">
      <c r="A404" s="89">
        <v>910536</v>
      </c>
      <c r="B404" s="90" t="s">
        <v>1627</v>
      </c>
      <c r="D404" s="89">
        <v>62656</v>
      </c>
      <c r="E404" s="90" t="s">
        <v>1709</v>
      </c>
      <c r="G404" s="90" t="s">
        <v>225</v>
      </c>
      <c r="H404" s="90" t="s">
        <v>189</v>
      </c>
      <c r="I404" s="90" t="s">
        <v>1709</v>
      </c>
      <c r="J404" s="90" t="s">
        <v>1709</v>
      </c>
      <c r="K404" s="89">
        <v>100</v>
      </c>
      <c r="L404" s="90" t="s">
        <v>1709</v>
      </c>
      <c r="M404" s="90" t="s">
        <v>1628</v>
      </c>
      <c r="N404" s="91">
        <v>39.142217000000002</v>
      </c>
      <c r="O404" s="91">
        <v>-111.05111100000001</v>
      </c>
      <c r="P404" s="80"/>
      <c r="Q404" s="81" t="str">
        <f ca="1">IFERROR(INDEX($B$2:$B$938,MATCH(ROWS(Q$1:$Q403),$R$2:$R$938,0)),"")</f>
        <v/>
      </c>
      <c r="R404" s="79">
        <f ca="1">IF(ISNUMBER(SEARCH($P$2,B404)),MAX(R$1:$R403)+1,0)</f>
        <v>0</v>
      </c>
    </row>
    <row r="405" spans="1:18" x14ac:dyDescent="0.35">
      <c r="A405" s="89">
        <v>510110</v>
      </c>
      <c r="B405" s="90" t="s">
        <v>900</v>
      </c>
      <c r="E405" s="90" t="s">
        <v>1709</v>
      </c>
      <c r="G405" s="90" t="s">
        <v>163</v>
      </c>
      <c r="H405" s="90" t="s">
        <v>162</v>
      </c>
      <c r="I405" s="90" t="s">
        <v>1709</v>
      </c>
      <c r="J405" s="90" t="s">
        <v>1709</v>
      </c>
      <c r="K405" s="89">
        <v>12</v>
      </c>
      <c r="L405" s="90" t="s">
        <v>1709</v>
      </c>
      <c r="M405" s="90" t="s">
        <v>1709</v>
      </c>
      <c r="P405" s="80"/>
      <c r="Q405" s="81" t="str">
        <f ca="1">IFERROR(INDEX($B$2:$B$938,MATCH(ROWS(Q$1:$Q404),$R$2:$R$938,0)),"")</f>
        <v/>
      </c>
      <c r="R405" s="79">
        <f ca="1">IF(ISNUMBER(SEARCH($P$2,B405)),MAX(R$1:$R404)+1,0)</f>
        <v>0</v>
      </c>
    </row>
    <row r="406" spans="1:18" x14ac:dyDescent="0.35">
      <c r="A406" s="89">
        <v>900002</v>
      </c>
      <c r="B406" s="90" t="s">
        <v>899</v>
      </c>
      <c r="C406" s="89">
        <v>1001193</v>
      </c>
      <c r="D406" s="89">
        <v>8069</v>
      </c>
      <c r="E406" s="90" t="s">
        <v>1709</v>
      </c>
      <c r="G406" s="90" t="s">
        <v>225</v>
      </c>
      <c r="H406" s="90" t="s">
        <v>181</v>
      </c>
      <c r="I406" s="90" t="s">
        <v>1709</v>
      </c>
      <c r="J406" s="90" t="s">
        <v>1709</v>
      </c>
      <c r="K406" s="89">
        <v>996</v>
      </c>
      <c r="L406" s="90" t="s">
        <v>25</v>
      </c>
      <c r="M406" s="90" t="s">
        <v>898</v>
      </c>
      <c r="N406" s="91">
        <v>39.379199999999997</v>
      </c>
      <c r="O406" s="91">
        <v>-111.07810000000001</v>
      </c>
      <c r="P406" s="80"/>
      <c r="Q406" s="81" t="str">
        <f ca="1">IFERROR(INDEX($B$2:$B$938,MATCH(ROWS(Q$1:$Q405),$R$2:$R$938,0)),"")</f>
        <v/>
      </c>
      <c r="R406" s="79">
        <f ca="1">IF(ISNUMBER(SEARCH($P$2,B406)),MAX(R$1:$R405)+1,0)</f>
        <v>0</v>
      </c>
    </row>
    <row r="407" spans="1:18" x14ac:dyDescent="0.35">
      <c r="A407" s="89">
        <v>910484</v>
      </c>
      <c r="B407" s="90" t="s">
        <v>1525</v>
      </c>
      <c r="D407" s="89">
        <v>57563</v>
      </c>
      <c r="E407" s="90" t="s">
        <v>1709</v>
      </c>
      <c r="F407" s="89">
        <v>61213</v>
      </c>
      <c r="G407" s="90" t="s">
        <v>167</v>
      </c>
      <c r="H407" s="90" t="s">
        <v>189</v>
      </c>
      <c r="I407" s="90" t="s">
        <v>366</v>
      </c>
      <c r="J407" s="90" t="s">
        <v>1709</v>
      </c>
      <c r="K407" s="89">
        <v>22</v>
      </c>
      <c r="L407" s="90" t="s">
        <v>228</v>
      </c>
      <c r="M407" s="90" t="s">
        <v>1526</v>
      </c>
      <c r="N407" s="91">
        <v>33.025660000000002</v>
      </c>
      <c r="O407" s="91">
        <v>-113.34397</v>
      </c>
      <c r="P407" s="80"/>
      <c r="Q407" s="81" t="str">
        <f ca="1">IFERROR(INDEX($B$2:$B$938,MATCH(ROWS(Q$1:$Q406),$R$2:$R$938,0)),"")</f>
        <v/>
      </c>
      <c r="R407" s="79">
        <f ca="1">IF(ISNUMBER(SEARCH($P$2,B407)),MAX(R$1:$R406)+1,0)</f>
        <v>0</v>
      </c>
    </row>
    <row r="408" spans="1:18" x14ac:dyDescent="0.35">
      <c r="A408" s="89">
        <v>910485</v>
      </c>
      <c r="B408" s="90" t="s">
        <v>1527</v>
      </c>
      <c r="D408" s="89">
        <v>58383</v>
      </c>
      <c r="E408" s="90" t="s">
        <v>1709</v>
      </c>
      <c r="F408" s="89">
        <v>61214</v>
      </c>
      <c r="G408" s="90" t="s">
        <v>167</v>
      </c>
      <c r="H408" s="90" t="s">
        <v>189</v>
      </c>
      <c r="I408" s="90" t="s">
        <v>366</v>
      </c>
      <c r="J408" s="90" t="s">
        <v>1709</v>
      </c>
      <c r="K408" s="89">
        <v>14</v>
      </c>
      <c r="L408" s="90" t="s">
        <v>228</v>
      </c>
      <c r="M408" s="90" t="s">
        <v>1526</v>
      </c>
      <c r="N408" s="91">
        <v>33.027000000000001</v>
      </c>
      <c r="O408" s="91">
        <v>-113.3489</v>
      </c>
      <c r="P408" s="80"/>
      <c r="Q408" s="81" t="str">
        <f ca="1">IFERROR(INDEX($B$2:$B$938,MATCH(ROWS(Q$1:$Q407),$R$2:$R$938,0)),"")</f>
        <v/>
      </c>
      <c r="R408" s="79">
        <f ca="1">IF(ISNUMBER(SEARCH($P$2,B408)),MAX(R$1:$R407)+1,0)</f>
        <v>0</v>
      </c>
    </row>
    <row r="409" spans="1:18" x14ac:dyDescent="0.35">
      <c r="A409" s="89">
        <v>501082</v>
      </c>
      <c r="B409" s="90" t="s">
        <v>897</v>
      </c>
      <c r="E409" s="90" t="s">
        <v>1709</v>
      </c>
      <c r="G409" s="90" t="s">
        <v>163</v>
      </c>
      <c r="H409" s="90" t="s">
        <v>162</v>
      </c>
      <c r="I409" s="90" t="s">
        <v>1709</v>
      </c>
      <c r="J409" s="90" t="s">
        <v>161</v>
      </c>
      <c r="K409" s="89">
        <v>6</v>
      </c>
      <c r="L409" s="90" t="s">
        <v>1709</v>
      </c>
      <c r="M409" s="90" t="s">
        <v>1709</v>
      </c>
      <c r="P409" s="80"/>
      <c r="Q409" s="81" t="str">
        <f ca="1">IFERROR(INDEX($B$2:$B$938,MATCH(ROWS(Q$1:$Q408),$R$2:$R$938,0)),"")</f>
        <v/>
      </c>
      <c r="R409" s="79">
        <f ca="1">IF(ISNUMBER(SEARCH($P$2,B409)),MAX(R$1:$R408)+1,0)</f>
        <v>0</v>
      </c>
    </row>
    <row r="410" spans="1:18" x14ac:dyDescent="0.35">
      <c r="A410" s="89">
        <v>500030</v>
      </c>
      <c r="B410" s="90" t="s">
        <v>896</v>
      </c>
      <c r="D410" s="89">
        <v>3925</v>
      </c>
      <c r="E410" s="90" t="s">
        <v>1709</v>
      </c>
      <c r="G410" s="90" t="s">
        <v>178</v>
      </c>
      <c r="H410" s="90" t="s">
        <v>162</v>
      </c>
      <c r="I410" s="90" t="s">
        <v>1709</v>
      </c>
      <c r="J410" s="90" t="s">
        <v>1709</v>
      </c>
      <c r="K410" s="89">
        <v>603</v>
      </c>
      <c r="L410" s="90" t="s">
        <v>321</v>
      </c>
      <c r="M410" s="90" t="s">
        <v>895</v>
      </c>
      <c r="N410" s="91">
        <v>46.249800999999998</v>
      </c>
      <c r="O410" s="91">
        <v>-118.87983800000001</v>
      </c>
      <c r="P410" s="80"/>
      <c r="Q410" s="81" t="str">
        <f ca="1">IFERROR(INDEX($B$2:$B$938,MATCH(ROWS(Q$1:$Q409),$R$2:$R$938,0)),"")</f>
        <v/>
      </c>
      <c r="R410" s="79">
        <f ca="1">IF(ISNUMBER(SEARCH($P$2,B410)),MAX(R$1:$R409)+1,0)</f>
        <v>0</v>
      </c>
    </row>
    <row r="411" spans="1:18" x14ac:dyDescent="0.35">
      <c r="A411" s="89">
        <v>710129</v>
      </c>
      <c r="B411" s="90" t="s">
        <v>894</v>
      </c>
      <c r="D411" s="89">
        <v>60445</v>
      </c>
      <c r="E411" s="90" t="s">
        <v>1709</v>
      </c>
      <c r="F411" s="89">
        <v>63560</v>
      </c>
      <c r="G411" s="90" t="s">
        <v>197</v>
      </c>
      <c r="H411" s="90" t="s">
        <v>189</v>
      </c>
      <c r="I411" s="90" t="s">
        <v>195</v>
      </c>
      <c r="J411" s="90" t="s">
        <v>1709</v>
      </c>
      <c r="K411" s="89">
        <v>40</v>
      </c>
      <c r="L411" s="90" t="s">
        <v>634</v>
      </c>
      <c r="M411" s="90" t="s">
        <v>893</v>
      </c>
      <c r="N411" s="91">
        <v>43.444000000000003</v>
      </c>
      <c r="O411" s="91">
        <v>-116.333</v>
      </c>
      <c r="P411" s="80"/>
      <c r="Q411" s="81" t="str">
        <f ca="1">IFERROR(INDEX($B$2:$B$938,MATCH(ROWS(Q$1:$Q410),$R$2:$R$938,0)),"")</f>
        <v/>
      </c>
      <c r="R411" s="79">
        <f ca="1">IF(ISNUMBER(SEARCH($P$2,B411)),MAX(R$1:$R410)+1,0)</f>
        <v>0</v>
      </c>
    </row>
    <row r="412" spans="1:18" x14ac:dyDescent="0.35">
      <c r="A412" s="89">
        <v>500370</v>
      </c>
      <c r="B412" s="90" t="s">
        <v>892</v>
      </c>
      <c r="D412" s="89">
        <v>841</v>
      </c>
      <c r="E412" s="90" t="s">
        <v>1929</v>
      </c>
      <c r="G412" s="90" t="s">
        <v>197</v>
      </c>
      <c r="H412" s="90" t="s">
        <v>162</v>
      </c>
      <c r="I412" s="90" t="s">
        <v>1709</v>
      </c>
      <c r="J412" s="90" t="s">
        <v>1709</v>
      </c>
      <c r="K412" s="89">
        <v>27.9</v>
      </c>
      <c r="L412" s="90" t="s">
        <v>1709</v>
      </c>
      <c r="M412" s="90" t="s">
        <v>891</v>
      </c>
      <c r="N412" s="91">
        <v>43.491397999999997</v>
      </c>
      <c r="O412" s="91">
        <v>-112.04541</v>
      </c>
      <c r="P412" s="80"/>
      <c r="Q412" s="81" t="str">
        <f ca="1">IFERROR(INDEX($B$2:$B$938,MATCH(ROWS(Q$1:$Q411),$R$2:$R$938,0)),"")</f>
        <v/>
      </c>
      <c r="R412" s="79">
        <f ca="1">IF(ISNUMBER(SEARCH($P$2,B412)),MAX(R$1:$R411)+1,0)</f>
        <v>0</v>
      </c>
    </row>
    <row r="413" spans="1:18" x14ac:dyDescent="0.35">
      <c r="A413" s="89">
        <v>900190</v>
      </c>
      <c r="B413" s="90" t="s">
        <v>890</v>
      </c>
      <c r="D413" s="89">
        <v>790</v>
      </c>
      <c r="E413" s="90" t="s">
        <v>1709</v>
      </c>
      <c r="G413" s="90" t="s">
        <v>197</v>
      </c>
      <c r="H413" s="90" t="s">
        <v>162</v>
      </c>
      <c r="I413" s="90" t="s">
        <v>1709</v>
      </c>
      <c r="J413" s="90" t="s">
        <v>1709</v>
      </c>
      <c r="K413" s="89">
        <v>23.4</v>
      </c>
      <c r="L413" s="90" t="s">
        <v>1709</v>
      </c>
      <c r="M413" s="90" t="s">
        <v>889</v>
      </c>
      <c r="N413" s="91">
        <v>43.420220999999998</v>
      </c>
      <c r="O413" s="91">
        <v>-112.10185199999999</v>
      </c>
      <c r="P413" s="80"/>
      <c r="Q413" s="81" t="str">
        <f ca="1">IFERROR(INDEX($B$2:$B$938,MATCH(ROWS(Q$1:$Q412),$R$2:$R$938,0)),"")</f>
        <v/>
      </c>
      <c r="R413" s="79">
        <f ca="1">IF(ISNUMBER(SEARCH($P$2,B413)),MAX(R$1:$R412)+1,0)</f>
        <v>0</v>
      </c>
    </row>
    <row r="414" spans="1:18" x14ac:dyDescent="0.35">
      <c r="A414" s="89">
        <v>910028</v>
      </c>
      <c r="B414" s="90" t="s">
        <v>888</v>
      </c>
      <c r="E414" s="90" t="s">
        <v>1709</v>
      </c>
      <c r="G414" s="90" t="s">
        <v>163</v>
      </c>
      <c r="H414" s="90" t="s">
        <v>220</v>
      </c>
      <c r="I414" s="90" t="s">
        <v>1709</v>
      </c>
      <c r="J414" s="90" t="s">
        <v>303</v>
      </c>
      <c r="K414" s="89">
        <v>32</v>
      </c>
      <c r="L414" s="90" t="s">
        <v>1709</v>
      </c>
      <c r="M414" s="90" t="s">
        <v>1709</v>
      </c>
      <c r="P414" s="80"/>
      <c r="Q414" s="81" t="str">
        <f ca="1">IFERROR(INDEX($B$2:$B$938,MATCH(ROWS(Q$1:$Q413),$R$2:$R$938,0)),"")</f>
        <v/>
      </c>
      <c r="R414" s="79">
        <f ca="1">IF(ISNUMBER(SEARCH($P$2,B414)),MAX(R$1:$R413)+1,0)</f>
        <v>0</v>
      </c>
    </row>
    <row r="415" spans="1:18" x14ac:dyDescent="0.35">
      <c r="A415" s="89">
        <v>900233</v>
      </c>
      <c r="B415" s="90" t="s">
        <v>887</v>
      </c>
      <c r="C415" s="89">
        <v>1005628</v>
      </c>
      <c r="D415" s="89">
        <v>6481</v>
      </c>
      <c r="E415" s="90" t="s">
        <v>1709</v>
      </c>
      <c r="G415" s="90" t="s">
        <v>225</v>
      </c>
      <c r="H415" s="90" t="s">
        <v>181</v>
      </c>
      <c r="I415" s="90" t="s">
        <v>1709</v>
      </c>
      <c r="J415" s="90" t="s">
        <v>1709</v>
      </c>
      <c r="K415" s="89">
        <v>1800</v>
      </c>
      <c r="L415" s="90" t="s">
        <v>1930</v>
      </c>
      <c r="M415" s="90" t="s">
        <v>886</v>
      </c>
      <c r="N415" s="91">
        <v>39.509731000000002</v>
      </c>
      <c r="O415" s="91">
        <v>-112.58018</v>
      </c>
      <c r="P415" s="80"/>
      <c r="Q415" s="81" t="str">
        <f ca="1">IFERROR(INDEX($B$2:$B$938,MATCH(ROWS(Q$1:$Q414),$R$2:$R$938,0)),"")</f>
        <v/>
      </c>
      <c r="R415" s="79">
        <f ca="1">IF(ISNUMBER(SEARCH($P$2,B415)),MAX(R$1:$R414)+1,0)</f>
        <v>0</v>
      </c>
    </row>
    <row r="416" spans="1:18" x14ac:dyDescent="0.35">
      <c r="A416" s="89">
        <v>500193</v>
      </c>
      <c r="B416" s="90" t="s">
        <v>885</v>
      </c>
      <c r="D416" s="89">
        <v>297</v>
      </c>
      <c r="E416" s="90" t="s">
        <v>1709</v>
      </c>
      <c r="F416" s="89">
        <v>60540</v>
      </c>
      <c r="G416" s="90" t="s">
        <v>249</v>
      </c>
      <c r="H416" s="90" t="s">
        <v>162</v>
      </c>
      <c r="I416" s="90" t="s">
        <v>366</v>
      </c>
      <c r="J416" s="90" t="s">
        <v>1709</v>
      </c>
      <c r="K416" s="89">
        <v>18</v>
      </c>
      <c r="L416" s="90" t="s">
        <v>25</v>
      </c>
      <c r="M416" s="90" t="s">
        <v>884</v>
      </c>
      <c r="N416" s="91">
        <v>41.932980999999998</v>
      </c>
      <c r="O416" s="91">
        <v>-122.43678</v>
      </c>
      <c r="P416" s="80"/>
      <c r="Q416" s="81" t="str">
        <f ca="1">IFERROR(INDEX($B$2:$B$938,MATCH(ROWS(Q$1:$Q415),$R$2:$R$938,0)),"")</f>
        <v/>
      </c>
      <c r="R416" s="79">
        <f ca="1">IF(ISNUMBER(SEARCH($P$2,B416)),MAX(R$1:$R415)+1,0)</f>
        <v>0</v>
      </c>
    </row>
    <row r="417" spans="1:18" x14ac:dyDescent="0.35">
      <c r="A417" s="89">
        <v>700137</v>
      </c>
      <c r="B417" s="90" t="s">
        <v>883</v>
      </c>
      <c r="D417" s="89">
        <v>59941</v>
      </c>
      <c r="E417" s="90" t="s">
        <v>1709</v>
      </c>
      <c r="F417" s="89">
        <v>63672</v>
      </c>
      <c r="G417" s="90" t="s">
        <v>225</v>
      </c>
      <c r="H417" s="90" t="s">
        <v>189</v>
      </c>
      <c r="I417" s="90" t="s">
        <v>195</v>
      </c>
      <c r="J417" s="90" t="s">
        <v>161</v>
      </c>
      <c r="K417" s="89">
        <v>80</v>
      </c>
      <c r="L417" s="90" t="s">
        <v>1709</v>
      </c>
      <c r="M417" s="90" t="s">
        <v>882</v>
      </c>
      <c r="N417" s="91">
        <v>37.721200000000003</v>
      </c>
      <c r="O417" s="91">
        <v>-113.1516</v>
      </c>
      <c r="P417" s="80"/>
      <c r="Q417" s="81" t="str">
        <f ca="1">IFERROR(INDEX($B$2:$B$938,MATCH(ROWS(Q$1:$Q416),$R$2:$R$938,0)),"")</f>
        <v/>
      </c>
      <c r="R417" s="79">
        <f ca="1">IF(ISNUMBER(SEARCH($P$2,B417)),MAX(R$1:$R416)+1,0)</f>
        <v>0</v>
      </c>
    </row>
    <row r="418" spans="1:18" x14ac:dyDescent="0.35">
      <c r="A418" s="89">
        <v>910029</v>
      </c>
      <c r="B418" s="90" t="s">
        <v>881</v>
      </c>
      <c r="E418" s="90" t="s">
        <v>1709</v>
      </c>
      <c r="G418" s="90" t="s">
        <v>163</v>
      </c>
      <c r="H418" s="90" t="s">
        <v>166</v>
      </c>
      <c r="I418" s="90" t="s">
        <v>1709</v>
      </c>
      <c r="J418" s="90" t="s">
        <v>161</v>
      </c>
      <c r="K418" s="89">
        <v>275</v>
      </c>
      <c r="L418" s="90" t="s">
        <v>1709</v>
      </c>
      <c r="M418" s="90" t="s">
        <v>1709</v>
      </c>
      <c r="P418" s="80"/>
      <c r="Q418" s="81" t="str">
        <f ca="1">IFERROR(INDEX($B$2:$B$938,MATCH(ROWS(Q$1:$Q417),$R$2:$R$938,0)),"")</f>
        <v/>
      </c>
      <c r="R418" s="79">
        <f ca="1">IF(ISNUMBER(SEARCH($P$2,B418)),MAX(R$1:$R417)+1,0)</f>
        <v>0</v>
      </c>
    </row>
    <row r="419" spans="1:18" x14ac:dyDescent="0.35">
      <c r="A419" s="89">
        <v>800081</v>
      </c>
      <c r="B419" s="90" t="s">
        <v>880</v>
      </c>
      <c r="E419" s="90" t="s">
        <v>1709</v>
      </c>
      <c r="F419" s="89">
        <v>61675</v>
      </c>
      <c r="G419" s="90" t="s">
        <v>182</v>
      </c>
      <c r="H419" s="90" t="s">
        <v>196</v>
      </c>
      <c r="I419" s="90" t="s">
        <v>195</v>
      </c>
      <c r="J419" s="90" t="s">
        <v>161</v>
      </c>
      <c r="K419" s="89">
        <v>0.1</v>
      </c>
      <c r="L419" s="90" t="s">
        <v>1709</v>
      </c>
      <c r="M419" s="90" t="s">
        <v>1709</v>
      </c>
      <c r="P419" s="80"/>
      <c r="Q419" s="81" t="str">
        <f ca="1">IFERROR(INDEX($B$2:$B$938,MATCH(ROWS(Q$1:$Q418),$R$2:$R$938,0)),"")</f>
        <v/>
      </c>
      <c r="R419" s="79">
        <f ca="1">IF(ISNUMBER(SEARCH($P$2,B419)),MAX(R$1:$R418)+1,0)</f>
        <v>0</v>
      </c>
    </row>
    <row r="420" spans="1:18" x14ac:dyDescent="0.35">
      <c r="A420" s="89">
        <v>910564</v>
      </c>
      <c r="B420" s="90" t="s">
        <v>1797</v>
      </c>
      <c r="D420" s="89">
        <v>65778</v>
      </c>
      <c r="E420" s="90" t="s">
        <v>1709</v>
      </c>
      <c r="F420" s="89">
        <v>65180</v>
      </c>
      <c r="G420" s="90" t="s">
        <v>197</v>
      </c>
      <c r="H420" s="90" t="s">
        <v>189</v>
      </c>
      <c r="I420" s="90" t="s">
        <v>195</v>
      </c>
      <c r="J420" s="90" t="s">
        <v>1709</v>
      </c>
      <c r="K420" s="89">
        <v>120</v>
      </c>
      <c r="L420" s="90" t="s">
        <v>1798</v>
      </c>
      <c r="M420" s="90" t="s">
        <v>1799</v>
      </c>
      <c r="N420" s="91">
        <v>42.189</v>
      </c>
      <c r="O420" s="91">
        <v>-114.62179999999999</v>
      </c>
      <c r="P420" s="80"/>
      <c r="Q420" s="81" t="str">
        <f ca="1">IFERROR(INDEX($B$2:$B$938,MATCH(ROWS(Q$1:$Q419),$R$2:$R$938,0)),"")</f>
        <v/>
      </c>
      <c r="R420" s="79">
        <f ca="1">IF(ISNUMBER(SEARCH($P$2,B420)),MAX(R$1:$R419)+1,0)</f>
        <v>0</v>
      </c>
    </row>
    <row r="421" spans="1:18" x14ac:dyDescent="0.35">
      <c r="A421" s="89">
        <v>501083</v>
      </c>
      <c r="B421" s="90" t="s">
        <v>879</v>
      </c>
      <c r="E421" s="90" t="s">
        <v>1709</v>
      </c>
      <c r="G421" s="90" t="s">
        <v>163</v>
      </c>
      <c r="H421" s="90" t="s">
        <v>162</v>
      </c>
      <c r="I421" s="90" t="s">
        <v>1709</v>
      </c>
      <c r="J421" s="90" t="s">
        <v>161</v>
      </c>
      <c r="K421" s="89">
        <v>21</v>
      </c>
      <c r="L421" s="90" t="s">
        <v>1709</v>
      </c>
      <c r="M421" s="90" t="s">
        <v>1709</v>
      </c>
      <c r="P421" s="80"/>
      <c r="Q421" s="81" t="str">
        <f ca="1">IFERROR(INDEX($B$2:$B$938,MATCH(ROWS(Q$1:$Q420),$R$2:$R$938,0)),"")</f>
        <v/>
      </c>
      <c r="R421" s="79">
        <f ca="1">IF(ISNUMBER(SEARCH($P$2,B421)),MAX(R$1:$R420)+1,0)</f>
        <v>0</v>
      </c>
    </row>
    <row r="422" spans="1:18" x14ac:dyDescent="0.35">
      <c r="A422" s="89">
        <v>900051</v>
      </c>
      <c r="B422" s="90" t="s">
        <v>878</v>
      </c>
      <c r="D422" s="89">
        <v>57376</v>
      </c>
      <c r="E422" s="90" t="s">
        <v>1709</v>
      </c>
      <c r="G422" s="90" t="s">
        <v>245</v>
      </c>
      <c r="H422" s="90" t="s">
        <v>286</v>
      </c>
      <c r="I422" s="90" t="s">
        <v>1709</v>
      </c>
      <c r="J422" s="90" t="s">
        <v>1709</v>
      </c>
      <c r="K422" s="89">
        <v>23.5</v>
      </c>
      <c r="L422" s="90" t="s">
        <v>1709</v>
      </c>
      <c r="M422" s="90" t="s">
        <v>877</v>
      </c>
      <c r="N422" s="91">
        <v>40.180799999999998</v>
      </c>
      <c r="O422" s="91">
        <v>-117.4739</v>
      </c>
      <c r="P422" s="80"/>
      <c r="Q422" s="81" t="str">
        <f ca="1">IFERROR(INDEX($B$2:$B$938,MATCH(ROWS(Q$1:$Q421),$R$2:$R$938,0)),"")</f>
        <v/>
      </c>
      <c r="R422" s="79">
        <f ca="1">IF(ISNUMBER(SEARCH($P$2,B422)),MAX(R$1:$R421)+1,0)</f>
        <v>0</v>
      </c>
    </row>
    <row r="423" spans="1:18" x14ac:dyDescent="0.35">
      <c r="A423" s="89">
        <v>910551</v>
      </c>
      <c r="B423" s="90" t="s">
        <v>1726</v>
      </c>
      <c r="D423" s="89">
        <v>65103</v>
      </c>
      <c r="E423" s="90" t="s">
        <v>1709</v>
      </c>
      <c r="G423" s="90" t="s">
        <v>445</v>
      </c>
      <c r="H423" s="90" t="s">
        <v>189</v>
      </c>
      <c r="I423" s="90" t="s">
        <v>1709</v>
      </c>
      <c r="J423" s="90" t="s">
        <v>1709</v>
      </c>
      <c r="K423" s="89">
        <v>50</v>
      </c>
      <c r="L423" s="90" t="s">
        <v>1727</v>
      </c>
      <c r="M423" s="90" t="s">
        <v>1728</v>
      </c>
      <c r="N423" s="91">
        <v>36.141052999999999</v>
      </c>
      <c r="O423" s="91">
        <v>-107.171233</v>
      </c>
      <c r="P423" s="80"/>
      <c r="Q423" s="81" t="str">
        <f ca="1">IFERROR(INDEX($B$2:$B$938,MATCH(ROWS(Q$1:$Q422),$R$2:$R$938,0)),"")</f>
        <v/>
      </c>
      <c r="R423" s="79">
        <f ca="1">IF(ISNUMBER(SEARCH($P$2,B423)),MAX(R$1:$R422)+1,0)</f>
        <v>0</v>
      </c>
    </row>
    <row r="424" spans="1:18" x14ac:dyDescent="0.35">
      <c r="A424" s="89">
        <v>900013</v>
      </c>
      <c r="B424" s="90" t="s">
        <v>876</v>
      </c>
      <c r="C424" s="89">
        <v>1001192</v>
      </c>
      <c r="D424" s="89">
        <v>8066</v>
      </c>
      <c r="E424" s="90" t="s">
        <v>1709</v>
      </c>
      <c r="G424" s="90" t="s">
        <v>182</v>
      </c>
      <c r="H424" s="90" t="s">
        <v>181</v>
      </c>
      <c r="I424" s="90" t="s">
        <v>1709</v>
      </c>
      <c r="J424" s="90" t="s">
        <v>1709</v>
      </c>
      <c r="K424" s="89">
        <v>2317.6999999999998</v>
      </c>
      <c r="L424" s="90" t="s">
        <v>25</v>
      </c>
      <c r="M424" s="90" t="s">
        <v>875</v>
      </c>
      <c r="N424" s="91">
        <v>41.7378</v>
      </c>
      <c r="O424" s="91">
        <v>-108.78749999999999</v>
      </c>
      <c r="P424" s="80"/>
      <c r="Q424" s="81" t="str">
        <f ca="1">IFERROR(INDEX($B$2:$B$938,MATCH(ROWS(Q$1:$Q423),$R$2:$R$938,0)),"")</f>
        <v/>
      </c>
      <c r="R424" s="79">
        <f ca="1">IF(ISNUMBER(SEARCH($P$2,B424)),MAX(R$1:$R423)+1,0)</f>
        <v>0</v>
      </c>
    </row>
    <row r="425" spans="1:18" x14ac:dyDescent="0.35">
      <c r="A425" s="89">
        <v>501139</v>
      </c>
      <c r="B425" s="90" t="s">
        <v>874</v>
      </c>
      <c r="E425" s="90" t="s">
        <v>1709</v>
      </c>
      <c r="G425" s="90" t="s">
        <v>163</v>
      </c>
      <c r="H425" s="90" t="s">
        <v>162</v>
      </c>
      <c r="I425" s="90" t="s">
        <v>1709</v>
      </c>
      <c r="J425" s="90" t="s">
        <v>161</v>
      </c>
      <c r="K425" s="89">
        <v>62</v>
      </c>
      <c r="L425" s="90" t="s">
        <v>1709</v>
      </c>
      <c r="M425" s="90" t="s">
        <v>1709</v>
      </c>
      <c r="P425" s="80"/>
      <c r="Q425" s="81" t="str">
        <f ca="1">IFERROR(INDEX($B$2:$B$938,MATCH(ROWS(Q$1:$Q424),$R$2:$R$938,0)),"")</f>
        <v/>
      </c>
      <c r="R425" s="79">
        <f ca="1">IF(ISNUMBER(SEARCH($P$2,B425)),MAX(R$1:$R424)+1,0)</f>
        <v>0</v>
      </c>
    </row>
    <row r="426" spans="1:18" x14ac:dyDescent="0.35">
      <c r="A426" s="89">
        <v>500163</v>
      </c>
      <c r="B426" s="90" t="s">
        <v>873</v>
      </c>
      <c r="D426" s="89">
        <v>3028</v>
      </c>
      <c r="E426" s="90" t="s">
        <v>1709</v>
      </c>
      <c r="G426" s="90" t="s">
        <v>190</v>
      </c>
      <c r="H426" s="90" t="s">
        <v>162</v>
      </c>
      <c r="I426" s="90" t="s">
        <v>1709</v>
      </c>
      <c r="J426" s="90" t="s">
        <v>1709</v>
      </c>
      <c r="K426" s="89">
        <v>97.98</v>
      </c>
      <c r="L426" s="90" t="s">
        <v>25</v>
      </c>
      <c r="M426" s="90" t="s">
        <v>872</v>
      </c>
      <c r="N426" s="91">
        <v>42.093611000000003</v>
      </c>
      <c r="O426" s="91">
        <v>-122.0703</v>
      </c>
      <c r="P426" s="80"/>
      <c r="Q426" s="81" t="str">
        <f ca="1">IFERROR(INDEX($B$2:$B$938,MATCH(ROWS(Q$1:$Q425),$R$2:$R$938,0)),"")</f>
        <v/>
      </c>
      <c r="R426" s="79">
        <f ca="1">IF(ISNUMBER(SEARCH($P$2,B426)),MAX(R$1:$R425)+1,0)</f>
        <v>0</v>
      </c>
    </row>
    <row r="427" spans="1:18" x14ac:dyDescent="0.35">
      <c r="A427" s="89">
        <v>500023</v>
      </c>
      <c r="B427" s="90" t="s">
        <v>871</v>
      </c>
      <c r="D427" s="89">
        <v>3082</v>
      </c>
      <c r="E427" s="90" t="s">
        <v>1709</v>
      </c>
      <c r="G427" s="90" t="s">
        <v>190</v>
      </c>
      <c r="H427" s="90" t="s">
        <v>162</v>
      </c>
      <c r="I427" s="90" t="s">
        <v>1709</v>
      </c>
      <c r="J427" s="90" t="s">
        <v>1709</v>
      </c>
      <c r="K427" s="89">
        <v>2160</v>
      </c>
      <c r="L427" s="90" t="s">
        <v>321</v>
      </c>
      <c r="M427" s="90" t="s">
        <v>870</v>
      </c>
      <c r="N427" s="91">
        <v>45.716439999999999</v>
      </c>
      <c r="O427" s="91">
        <v>-120.69408</v>
      </c>
      <c r="P427" s="80"/>
      <c r="Q427" s="81" t="str">
        <f ca="1">IFERROR(INDEX($B$2:$B$938,MATCH(ROWS(Q$1:$Q426),$R$2:$R$938,0)),"")</f>
        <v/>
      </c>
      <c r="R427" s="79">
        <f ca="1">IF(ISNUMBER(SEARCH($P$2,B427)),MAX(R$1:$R426)+1,0)</f>
        <v>0</v>
      </c>
    </row>
    <row r="428" spans="1:18" x14ac:dyDescent="0.35">
      <c r="A428" s="89">
        <v>501029</v>
      </c>
      <c r="B428" s="90" t="s">
        <v>869</v>
      </c>
      <c r="E428" s="90" t="s">
        <v>1709</v>
      </c>
      <c r="G428" s="90" t="s">
        <v>163</v>
      </c>
      <c r="H428" s="90" t="s">
        <v>162</v>
      </c>
      <c r="I428" s="90" t="s">
        <v>1709</v>
      </c>
      <c r="J428" s="90" t="s">
        <v>161</v>
      </c>
      <c r="K428" s="89">
        <v>126</v>
      </c>
      <c r="L428" s="90" t="s">
        <v>217</v>
      </c>
      <c r="M428" s="90" t="s">
        <v>1709</v>
      </c>
      <c r="P428" s="80"/>
      <c r="Q428" s="81" t="str">
        <f ca="1">IFERROR(INDEX($B$2:$B$938,MATCH(ROWS(Q$1:$Q427),$R$2:$R$938,0)),"")</f>
        <v/>
      </c>
      <c r="R428" s="79">
        <f ca="1">IF(ISNUMBER(SEARCH($P$2,B428)),MAX(R$1:$R427)+1,0)</f>
        <v>0</v>
      </c>
    </row>
    <row r="429" spans="1:18" x14ac:dyDescent="0.35">
      <c r="A429" s="89">
        <v>501030</v>
      </c>
      <c r="B429" s="90" t="s">
        <v>868</v>
      </c>
      <c r="E429" s="90" t="s">
        <v>1709</v>
      </c>
      <c r="G429" s="90" t="s">
        <v>163</v>
      </c>
      <c r="H429" s="90" t="s">
        <v>162</v>
      </c>
      <c r="I429" s="90" t="s">
        <v>1709</v>
      </c>
      <c r="J429" s="90" t="s">
        <v>161</v>
      </c>
      <c r="K429" s="89">
        <v>170</v>
      </c>
      <c r="L429" s="90" t="s">
        <v>217</v>
      </c>
      <c r="M429" s="90" t="s">
        <v>1709</v>
      </c>
      <c r="P429" s="80"/>
      <c r="Q429" s="81" t="str">
        <f ca="1">IFERROR(INDEX($B$2:$B$938,MATCH(ROWS(Q$1:$Q428),$R$2:$R$938,0)),"")</f>
        <v/>
      </c>
      <c r="R429" s="79">
        <f ca="1">IF(ISNUMBER(SEARCH($P$2,B429)),MAX(R$1:$R428)+1,0)</f>
        <v>0</v>
      </c>
    </row>
    <row r="430" spans="1:18" x14ac:dyDescent="0.35">
      <c r="A430" s="89">
        <v>700007</v>
      </c>
      <c r="B430" s="90" t="s">
        <v>867</v>
      </c>
      <c r="E430" s="90" t="s">
        <v>1709</v>
      </c>
      <c r="G430" s="90" t="s">
        <v>190</v>
      </c>
      <c r="H430" s="90" t="s">
        <v>189</v>
      </c>
      <c r="I430" s="90" t="s">
        <v>1709</v>
      </c>
      <c r="J430" s="90" t="s">
        <v>161</v>
      </c>
      <c r="K430" s="89">
        <v>0.5</v>
      </c>
      <c r="L430" s="90" t="s">
        <v>1709</v>
      </c>
      <c r="M430" s="90" t="s">
        <v>1709</v>
      </c>
      <c r="P430" s="80"/>
      <c r="Q430" s="81" t="str">
        <f ca="1">IFERROR(INDEX($B$2:$B$938,MATCH(ROWS(Q$1:$Q429),$R$2:$R$938,0)),"")</f>
        <v/>
      </c>
      <c r="R430" s="79">
        <f ca="1">IF(ISNUMBER(SEARCH($P$2,B430)),MAX(R$1:$R429)+1,0)</f>
        <v>0</v>
      </c>
    </row>
    <row r="431" spans="1:18" x14ac:dyDescent="0.35">
      <c r="A431" s="89">
        <v>900218</v>
      </c>
      <c r="B431" s="90" t="s">
        <v>866</v>
      </c>
      <c r="D431" s="89">
        <v>56377</v>
      </c>
      <c r="E431" s="90" t="s">
        <v>1709</v>
      </c>
      <c r="G431" s="90" t="s">
        <v>172</v>
      </c>
      <c r="H431" s="90" t="s">
        <v>196</v>
      </c>
      <c r="I431" s="90" t="s">
        <v>1709</v>
      </c>
      <c r="J431" s="90" t="s">
        <v>1709</v>
      </c>
      <c r="K431" s="89">
        <v>135</v>
      </c>
      <c r="L431" s="90" t="s">
        <v>1709</v>
      </c>
      <c r="M431" s="90" t="s">
        <v>865</v>
      </c>
      <c r="N431" s="91">
        <v>46.572499999999998</v>
      </c>
      <c r="O431" s="91">
        <v>-109.7531</v>
      </c>
      <c r="P431" s="80"/>
      <c r="Q431" s="81" t="str">
        <f ca="1">IFERROR(INDEX($B$2:$B$938,MATCH(ROWS(Q$1:$Q430),$R$2:$R$938,0)),"")</f>
        <v/>
      </c>
      <c r="R431" s="79">
        <f ca="1">IF(ISNUMBER(SEARCH($P$2,B431)),MAX(R$1:$R430)+1,0)</f>
        <v>0</v>
      </c>
    </row>
    <row r="432" spans="1:18" x14ac:dyDescent="0.35">
      <c r="A432" s="89">
        <v>800011</v>
      </c>
      <c r="B432" s="90" t="s">
        <v>864</v>
      </c>
      <c r="D432" s="89">
        <v>57320</v>
      </c>
      <c r="E432" s="90" t="s">
        <v>1709</v>
      </c>
      <c r="F432" s="89">
        <v>61202</v>
      </c>
      <c r="G432" s="90" t="s">
        <v>178</v>
      </c>
      <c r="H432" s="90" t="s">
        <v>196</v>
      </c>
      <c r="I432" s="90" t="s">
        <v>195</v>
      </c>
      <c r="J432" s="90" t="s">
        <v>1709</v>
      </c>
      <c r="K432" s="89">
        <v>151.19999999999999</v>
      </c>
      <c r="L432" s="90" t="s">
        <v>188</v>
      </c>
      <c r="M432" s="90" t="s">
        <v>1629</v>
      </c>
      <c r="N432" s="91">
        <v>45.921500000000002</v>
      </c>
      <c r="O432" s="91">
        <v>-120.2355</v>
      </c>
      <c r="P432" s="80"/>
      <c r="Q432" s="81" t="str">
        <f ca="1">IFERROR(INDEX($B$2:$B$938,MATCH(ROWS(Q$1:$Q431),$R$2:$R$938,0)),"")</f>
        <v/>
      </c>
      <c r="R432" s="79">
        <f ca="1">IF(ISNUMBER(SEARCH($P$2,B432)),MAX(R$1:$R431)+1,0)</f>
        <v>0</v>
      </c>
    </row>
    <row r="433" spans="1:18" x14ac:dyDescent="0.35">
      <c r="A433" s="89">
        <v>500048</v>
      </c>
      <c r="B433" s="90" t="s">
        <v>863</v>
      </c>
      <c r="D433" s="89">
        <v>57437</v>
      </c>
      <c r="E433" s="90" t="s">
        <v>1709</v>
      </c>
      <c r="F433" s="89">
        <v>61358</v>
      </c>
      <c r="G433" s="90" t="s">
        <v>190</v>
      </c>
      <c r="H433" s="90" t="s">
        <v>162</v>
      </c>
      <c r="I433" s="90" t="s">
        <v>195</v>
      </c>
      <c r="J433" s="90" t="s">
        <v>1709</v>
      </c>
      <c r="K433" s="89">
        <v>5</v>
      </c>
      <c r="L433" s="90" t="s">
        <v>1709</v>
      </c>
      <c r="M433" s="90" t="s">
        <v>862</v>
      </c>
      <c r="N433" s="91">
        <v>44.142698000000003</v>
      </c>
      <c r="O433" s="91">
        <v>-121.269747</v>
      </c>
      <c r="P433" s="80"/>
      <c r="Q433" s="81" t="str">
        <f ca="1">IFERROR(INDEX($B$2:$B$938,MATCH(ROWS(Q$1:$Q432),$R$2:$R$938,0)),"")</f>
        <v/>
      </c>
      <c r="R433" s="79">
        <f ca="1">IF(ISNUMBER(SEARCH($P$2,B433)),MAX(R$1:$R432)+1,0)</f>
        <v>0</v>
      </c>
    </row>
    <row r="434" spans="1:18" x14ac:dyDescent="0.35">
      <c r="A434" s="89">
        <v>910030</v>
      </c>
      <c r="B434" s="90" t="s">
        <v>861</v>
      </c>
      <c r="E434" s="90" t="s">
        <v>1709</v>
      </c>
      <c r="G434" s="90" t="s">
        <v>163</v>
      </c>
      <c r="H434" s="90" t="s">
        <v>220</v>
      </c>
      <c r="I434" s="90" t="s">
        <v>1709</v>
      </c>
      <c r="J434" s="90" t="s">
        <v>303</v>
      </c>
      <c r="K434" s="89">
        <v>76</v>
      </c>
      <c r="L434" s="90" t="s">
        <v>1709</v>
      </c>
      <c r="M434" s="90" t="s">
        <v>1709</v>
      </c>
      <c r="P434" s="80"/>
      <c r="Q434" s="81" t="str">
        <f ca="1">IFERROR(INDEX($B$2:$B$938,MATCH(ROWS(Q$1:$Q433),$R$2:$R$938,0)),"")</f>
        <v/>
      </c>
      <c r="R434" s="79">
        <f ca="1">IF(ISNUMBER(SEARCH($P$2,B434)),MAX(R$1:$R433)+1,0)</f>
        <v>0</v>
      </c>
    </row>
    <row r="435" spans="1:18" x14ac:dyDescent="0.35">
      <c r="A435" s="89">
        <v>710107</v>
      </c>
      <c r="B435" s="90" t="s">
        <v>860</v>
      </c>
      <c r="E435" s="90" t="s">
        <v>1709</v>
      </c>
      <c r="G435" s="90" t="s">
        <v>190</v>
      </c>
      <c r="H435" s="90" t="s">
        <v>189</v>
      </c>
      <c r="I435" s="90" t="s">
        <v>1709</v>
      </c>
      <c r="J435" s="90" t="s">
        <v>1709</v>
      </c>
      <c r="K435" s="89">
        <v>0.1</v>
      </c>
      <c r="L435" s="90" t="s">
        <v>1709</v>
      </c>
      <c r="M435" s="90" t="s">
        <v>1709</v>
      </c>
      <c r="P435" s="80"/>
      <c r="Q435" s="81" t="str">
        <f ca="1">IFERROR(INDEX($B$2:$B$938,MATCH(ROWS(Q$1:$Q434),$R$2:$R$938,0)),"")</f>
        <v/>
      </c>
      <c r="R435" s="79">
        <f ca="1">IF(ISNUMBER(SEARCH($P$2,B435)),MAX(R$1:$R434)+1,0)</f>
        <v>0</v>
      </c>
    </row>
    <row r="436" spans="1:18" x14ac:dyDescent="0.35">
      <c r="A436" s="89">
        <v>710108</v>
      </c>
      <c r="B436" s="90" t="s">
        <v>859</v>
      </c>
      <c r="E436" s="90" t="s">
        <v>1709</v>
      </c>
      <c r="G436" s="90" t="s">
        <v>190</v>
      </c>
      <c r="H436" s="90" t="s">
        <v>189</v>
      </c>
      <c r="I436" s="90" t="s">
        <v>1709</v>
      </c>
      <c r="J436" s="90" t="s">
        <v>1709</v>
      </c>
      <c r="K436" s="89">
        <v>0.1</v>
      </c>
      <c r="L436" s="90" t="s">
        <v>1709</v>
      </c>
      <c r="M436" s="90" t="s">
        <v>1709</v>
      </c>
      <c r="P436" s="80"/>
      <c r="Q436" s="81" t="str">
        <f ca="1">IFERROR(INDEX($B$2:$B$938,MATCH(ROWS(Q$1:$Q435),$R$2:$R$938,0)),"")</f>
        <v/>
      </c>
      <c r="R436" s="79">
        <f ca="1">IF(ISNUMBER(SEARCH($P$2,B436)),MAX(R$1:$R435)+1,0)</f>
        <v>0</v>
      </c>
    </row>
    <row r="437" spans="1:18" x14ac:dyDescent="0.35">
      <c r="A437" s="89">
        <v>501084</v>
      </c>
      <c r="B437" s="90" t="s">
        <v>858</v>
      </c>
      <c r="E437" s="90" t="s">
        <v>1709</v>
      </c>
      <c r="G437" s="90" t="s">
        <v>163</v>
      </c>
      <c r="H437" s="90" t="s">
        <v>162</v>
      </c>
      <c r="I437" s="90" t="s">
        <v>1709</v>
      </c>
      <c r="J437" s="90" t="s">
        <v>161</v>
      </c>
      <c r="K437" s="89">
        <v>896</v>
      </c>
      <c r="L437" s="90" t="s">
        <v>1709</v>
      </c>
      <c r="M437" s="90" t="s">
        <v>1709</v>
      </c>
      <c r="P437" s="80"/>
      <c r="Q437" s="81" t="str">
        <f ca="1">IFERROR(INDEX($B$2:$B$938,MATCH(ROWS(Q$1:$Q436),$R$2:$R$938,0)),"")</f>
        <v/>
      </c>
      <c r="R437" s="79">
        <f ca="1">IF(ISNUMBER(SEARCH($P$2,B437)),MAX(R$1:$R436)+1,0)</f>
        <v>0</v>
      </c>
    </row>
    <row r="438" spans="1:18" x14ac:dyDescent="0.35">
      <c r="A438" s="89">
        <v>900220</v>
      </c>
      <c r="B438" s="90" t="s">
        <v>857</v>
      </c>
      <c r="C438" s="89">
        <v>1005234</v>
      </c>
      <c r="D438" s="89">
        <v>56163</v>
      </c>
      <c r="E438" s="90" t="s">
        <v>1709</v>
      </c>
      <c r="G438" s="90" t="s">
        <v>225</v>
      </c>
      <c r="H438" s="90" t="s">
        <v>438</v>
      </c>
      <c r="I438" s="90" t="s">
        <v>1709</v>
      </c>
      <c r="J438" s="90" t="s">
        <v>1709</v>
      </c>
      <c r="K438" s="89">
        <v>220.2</v>
      </c>
      <c r="L438" s="90" t="s">
        <v>1709</v>
      </c>
      <c r="M438" s="90" t="s">
        <v>856</v>
      </c>
      <c r="N438" s="91">
        <v>40.7119</v>
      </c>
      <c r="O438" s="91">
        <v>-112.1225</v>
      </c>
      <c r="P438" s="80"/>
      <c r="Q438" s="81" t="str">
        <f ca="1">IFERROR(INDEX($B$2:$B$938,MATCH(ROWS(Q$1:$Q437),$R$2:$R$938,0)),"")</f>
        <v/>
      </c>
      <c r="R438" s="79">
        <f ca="1">IF(ISNUMBER(SEARCH($P$2,B438)),MAX(R$1:$R437)+1,0)</f>
        <v>0</v>
      </c>
    </row>
    <row r="439" spans="1:18" x14ac:dyDescent="0.35">
      <c r="A439" s="89">
        <v>500014</v>
      </c>
      <c r="B439" s="90" t="s">
        <v>855</v>
      </c>
      <c r="D439" s="89">
        <v>2188</v>
      </c>
      <c r="E439" s="90" t="s">
        <v>1709</v>
      </c>
      <c r="G439" s="90" t="s">
        <v>172</v>
      </c>
      <c r="H439" s="90" t="s">
        <v>162</v>
      </c>
      <c r="I439" s="90" t="s">
        <v>1709</v>
      </c>
      <c r="J439" s="90" t="s">
        <v>1709</v>
      </c>
      <c r="K439" s="89">
        <v>207.6</v>
      </c>
      <c r="L439" s="90" t="s">
        <v>1709</v>
      </c>
      <c r="M439" s="90" t="s">
        <v>854</v>
      </c>
      <c r="N439" s="91">
        <v>47.677700000000002</v>
      </c>
      <c r="O439" s="91">
        <v>-114.23390000000001</v>
      </c>
      <c r="P439" s="80"/>
      <c r="Q439" s="81" t="str">
        <f ca="1">IFERROR(INDEX($B$2:$B$938,MATCH(ROWS(Q$1:$Q438),$R$2:$R$938,0)),"")</f>
        <v/>
      </c>
      <c r="R439" s="79">
        <f ca="1">IF(ISNUMBER(SEARCH($P$2,B439)),MAX(R$1:$R438)+1,0)</f>
        <v>0</v>
      </c>
    </row>
    <row r="440" spans="1:18" x14ac:dyDescent="0.35">
      <c r="A440" s="89">
        <v>900028</v>
      </c>
      <c r="B440" s="90" t="s">
        <v>853</v>
      </c>
      <c r="D440" s="89">
        <v>57345</v>
      </c>
      <c r="E440" s="90" t="s">
        <v>1709</v>
      </c>
      <c r="F440" s="89">
        <v>60717</v>
      </c>
      <c r="G440" s="90" t="s">
        <v>197</v>
      </c>
      <c r="H440" s="90" t="s">
        <v>312</v>
      </c>
      <c r="I440" s="90" t="s">
        <v>366</v>
      </c>
      <c r="J440" s="90" t="s">
        <v>161</v>
      </c>
      <c r="K440" s="89">
        <v>2.4</v>
      </c>
      <c r="L440" s="90" t="s">
        <v>1709</v>
      </c>
      <c r="M440" s="90" t="s">
        <v>852</v>
      </c>
      <c r="N440" s="91">
        <v>43.631943999999997</v>
      </c>
      <c r="O440" s="91">
        <v>-112.27972200000001</v>
      </c>
      <c r="P440" s="80"/>
      <c r="Q440" s="81" t="str">
        <f ca="1">IFERROR(INDEX($B$2:$B$938,MATCH(ROWS(Q$1:$Q439),$R$2:$R$938,0)),"")</f>
        <v/>
      </c>
      <c r="R440" s="79">
        <f ca="1">IF(ISNUMBER(SEARCH($P$2,B440)),MAX(R$1:$R439)+1,0)</f>
        <v>0</v>
      </c>
    </row>
    <row r="441" spans="1:18" x14ac:dyDescent="0.35">
      <c r="A441" s="89">
        <v>900021</v>
      </c>
      <c r="B441" s="90" t="s">
        <v>851</v>
      </c>
      <c r="C441" s="89">
        <v>1010858</v>
      </c>
      <c r="D441" s="89">
        <v>550</v>
      </c>
      <c r="E441" s="90" t="s">
        <v>1709</v>
      </c>
      <c r="F441" s="89">
        <v>60495</v>
      </c>
      <c r="G441" s="90" t="s">
        <v>178</v>
      </c>
      <c r="H441" s="90" t="s">
        <v>220</v>
      </c>
      <c r="I441" s="90" t="s">
        <v>1709</v>
      </c>
      <c r="J441" s="90" t="s">
        <v>1709</v>
      </c>
      <c r="K441" s="89">
        <v>57.9</v>
      </c>
      <c r="L441" s="90" t="s">
        <v>1709</v>
      </c>
      <c r="M441" s="90" t="s">
        <v>850</v>
      </c>
      <c r="N441" s="91">
        <v>48.620336000000002</v>
      </c>
      <c r="O441" s="91">
        <v>-118.111059</v>
      </c>
      <c r="P441" s="80"/>
      <c r="Q441" s="81" t="str">
        <f ca="1">IFERROR(INDEX($B$2:$B$938,MATCH(ROWS(Q$1:$Q440),$R$2:$R$938,0)),"")</f>
        <v/>
      </c>
      <c r="R441" s="79">
        <f ca="1">IF(ISNUMBER(SEARCH($P$2,B441)),MAX(R$1:$R440)+1,0)</f>
        <v>0</v>
      </c>
    </row>
    <row r="442" spans="1:18" x14ac:dyDescent="0.35">
      <c r="A442" s="89">
        <v>910122</v>
      </c>
      <c r="B442" s="90" t="s">
        <v>849</v>
      </c>
      <c r="D442" s="89">
        <v>6518</v>
      </c>
      <c r="E442" s="90" t="s">
        <v>1709</v>
      </c>
      <c r="G442" s="90" t="s">
        <v>249</v>
      </c>
      <c r="H442" s="90" t="s">
        <v>727</v>
      </c>
      <c r="I442" s="90" t="s">
        <v>1709</v>
      </c>
      <c r="J442" s="90" t="s">
        <v>1709</v>
      </c>
      <c r="K442" s="89">
        <v>12</v>
      </c>
      <c r="L442" s="90" t="s">
        <v>848</v>
      </c>
      <c r="M442" s="90" t="s">
        <v>847</v>
      </c>
      <c r="N442" s="91">
        <v>39.245832999999998</v>
      </c>
      <c r="O442" s="91">
        <v>-120.02722199999999</v>
      </c>
      <c r="P442" s="80"/>
      <c r="Q442" s="81" t="str">
        <f ca="1">IFERROR(INDEX($B$2:$B$938,MATCH(ROWS(Q$1:$Q441),$R$2:$R$938,0)),"")</f>
        <v/>
      </c>
      <c r="R442" s="79">
        <f ca="1">IF(ISNUMBER(SEARCH($P$2,B442)),MAX(R$1:$R441)+1,0)</f>
        <v>0</v>
      </c>
    </row>
    <row r="443" spans="1:18" x14ac:dyDescent="0.35">
      <c r="A443" s="89">
        <v>810021</v>
      </c>
      <c r="B443" s="90" t="s">
        <v>846</v>
      </c>
      <c r="D443" s="89">
        <v>57244</v>
      </c>
      <c r="E443" s="90" t="s">
        <v>1709</v>
      </c>
      <c r="F443" s="89">
        <v>61670</v>
      </c>
      <c r="G443" s="90" t="s">
        <v>279</v>
      </c>
      <c r="H443" s="90" t="s">
        <v>196</v>
      </c>
      <c r="I443" s="90" t="s">
        <v>195</v>
      </c>
      <c r="J443" s="90" t="s">
        <v>1709</v>
      </c>
      <c r="K443" s="89">
        <v>51</v>
      </c>
      <c r="L443" s="90" t="s">
        <v>1709</v>
      </c>
      <c r="M443" s="90" t="s">
        <v>845</v>
      </c>
      <c r="N443" s="91">
        <v>39.338299999999997</v>
      </c>
      <c r="O443" s="91">
        <v>-102.3533</v>
      </c>
      <c r="P443" s="80"/>
      <c r="Q443" s="81" t="str">
        <f ca="1">IFERROR(INDEX($B$2:$B$938,MATCH(ROWS(Q$1:$Q442),$R$2:$R$938,0)),"")</f>
        <v/>
      </c>
      <c r="R443" s="79">
        <f ca="1">IF(ISNUMBER(SEARCH($P$2,B443)),MAX(R$1:$R442)+1,0)</f>
        <v>0</v>
      </c>
    </row>
    <row r="444" spans="1:18" x14ac:dyDescent="0.35">
      <c r="A444" s="89">
        <v>800033</v>
      </c>
      <c r="B444" s="90" t="s">
        <v>844</v>
      </c>
      <c r="D444" s="89">
        <v>56858</v>
      </c>
      <c r="E444" s="90" t="s">
        <v>1709</v>
      </c>
      <c r="F444" s="89">
        <v>60939</v>
      </c>
      <c r="G444" s="90" t="s">
        <v>178</v>
      </c>
      <c r="H444" s="90" t="s">
        <v>196</v>
      </c>
      <c r="I444" s="90" t="s">
        <v>195</v>
      </c>
      <c r="J444" s="90" t="s">
        <v>1709</v>
      </c>
      <c r="K444" s="89">
        <v>100.7</v>
      </c>
      <c r="L444" s="90" t="s">
        <v>1709</v>
      </c>
      <c r="M444" s="90" t="s">
        <v>843</v>
      </c>
      <c r="N444" s="91">
        <v>47.135599999999997</v>
      </c>
      <c r="O444" s="91">
        <v>-120.6872</v>
      </c>
      <c r="P444" s="80"/>
      <c r="Q444" s="81" t="str">
        <f ca="1">IFERROR(INDEX($B$2:$B$938,MATCH(ROWS(Q$1:$Q443),$R$2:$R$938,0)),"")</f>
        <v/>
      </c>
      <c r="R444" s="79">
        <f ca="1">IF(ISNUMBER(SEARCH($P$2,B444)),MAX(R$1:$R443)+1,0)</f>
        <v>0</v>
      </c>
    </row>
    <row r="445" spans="1:18" x14ac:dyDescent="0.35">
      <c r="A445" s="89">
        <v>900064</v>
      </c>
      <c r="B445" s="90" t="s">
        <v>842</v>
      </c>
      <c r="C445" s="89">
        <v>1000076</v>
      </c>
      <c r="D445" s="89">
        <v>55544</v>
      </c>
      <c r="E445" s="90" t="s">
        <v>1709</v>
      </c>
      <c r="G445" s="90" t="s">
        <v>190</v>
      </c>
      <c r="H445" s="90" t="s">
        <v>166</v>
      </c>
      <c r="I445" s="90" t="s">
        <v>1709</v>
      </c>
      <c r="J445" s="90" t="s">
        <v>1709</v>
      </c>
      <c r="K445" s="89">
        <v>117.6</v>
      </c>
      <c r="L445" s="90" t="s">
        <v>1709</v>
      </c>
      <c r="M445" s="90" t="s">
        <v>840</v>
      </c>
      <c r="N445" s="91">
        <v>42.172718000000003</v>
      </c>
      <c r="O445" s="91">
        <v>-121.814393</v>
      </c>
      <c r="P445" s="80"/>
      <c r="Q445" s="81" t="str">
        <f ca="1">IFERROR(INDEX($B$2:$B$938,MATCH(ROWS(Q$1:$Q444),$R$2:$R$938,0)),"")</f>
        <v/>
      </c>
      <c r="R445" s="79">
        <f ca="1">IF(ISNUMBER(SEARCH($P$2,B445)),MAX(R$1:$R444)+1,0)</f>
        <v>0</v>
      </c>
    </row>
    <row r="446" spans="1:18" x14ac:dyDescent="0.35">
      <c r="A446" s="89">
        <v>900276</v>
      </c>
      <c r="B446" s="90" t="s">
        <v>841</v>
      </c>
      <c r="C446" s="89">
        <v>1001314</v>
      </c>
      <c r="D446" s="89">
        <v>55103</v>
      </c>
      <c r="E446" s="90" t="s">
        <v>1709</v>
      </c>
      <c r="G446" s="90" t="s">
        <v>190</v>
      </c>
      <c r="H446" s="90" t="s">
        <v>166</v>
      </c>
      <c r="I446" s="90" t="s">
        <v>1709</v>
      </c>
      <c r="J446" s="90" t="s">
        <v>1709</v>
      </c>
      <c r="K446" s="89">
        <v>501.5</v>
      </c>
      <c r="L446" s="90" t="s">
        <v>188</v>
      </c>
      <c r="M446" s="90" t="s">
        <v>840</v>
      </c>
      <c r="N446" s="91">
        <v>42.173889000000003</v>
      </c>
      <c r="O446" s="91">
        <v>-121.81055600000001</v>
      </c>
      <c r="P446" s="80"/>
      <c r="Q446" s="81" t="str">
        <f ca="1">IFERROR(INDEX($B$2:$B$938,MATCH(ROWS(Q$1:$Q445),$R$2:$R$938,0)),"")</f>
        <v/>
      </c>
      <c r="R446" s="79">
        <f ca="1">IF(ISNUMBER(SEARCH($P$2,B446)),MAX(R$1:$R445)+1,0)</f>
        <v>0</v>
      </c>
    </row>
    <row r="447" spans="1:18" x14ac:dyDescent="0.35">
      <c r="A447" s="89">
        <v>910569</v>
      </c>
      <c r="B447" s="90" t="s">
        <v>1800</v>
      </c>
      <c r="C447" s="89">
        <v>520996</v>
      </c>
      <c r="D447" s="89">
        <v>55544</v>
      </c>
      <c r="E447" s="90" t="s">
        <v>1709</v>
      </c>
      <c r="G447" s="90" t="s">
        <v>190</v>
      </c>
      <c r="H447" s="90" t="s">
        <v>166</v>
      </c>
      <c r="I447" s="90" t="s">
        <v>1709</v>
      </c>
      <c r="J447" s="90" t="s">
        <v>1709</v>
      </c>
      <c r="K447" s="89">
        <v>100</v>
      </c>
      <c r="L447" s="90" t="s">
        <v>188</v>
      </c>
      <c r="M447" s="90" t="s">
        <v>840</v>
      </c>
      <c r="N447" s="91">
        <v>42.172718000000003</v>
      </c>
      <c r="O447" s="91">
        <v>-121.814393</v>
      </c>
      <c r="P447" s="80"/>
      <c r="Q447" s="81" t="str">
        <f ca="1">IFERROR(INDEX($B$2:$B$938,MATCH(ROWS(Q$1:$Q446),$R$2:$R$938,0)),"")</f>
        <v/>
      </c>
      <c r="R447" s="79">
        <f ca="1">IF(ISNUMBER(SEARCH($P$2,B447)),MAX(R$1:$R446)+1,0)</f>
        <v>0</v>
      </c>
    </row>
    <row r="448" spans="1:18" x14ac:dyDescent="0.35">
      <c r="A448" s="89">
        <v>700109</v>
      </c>
      <c r="B448" s="90" t="s">
        <v>839</v>
      </c>
      <c r="E448" s="90" t="s">
        <v>1709</v>
      </c>
      <c r="G448" s="90" t="s">
        <v>190</v>
      </c>
      <c r="H448" s="90" t="s">
        <v>189</v>
      </c>
      <c r="I448" s="90" t="s">
        <v>1709</v>
      </c>
      <c r="J448" s="90" t="s">
        <v>161</v>
      </c>
      <c r="K448" s="89">
        <v>0.83</v>
      </c>
      <c r="L448" s="90" t="s">
        <v>1709</v>
      </c>
      <c r="M448" s="90" t="s">
        <v>1709</v>
      </c>
      <c r="P448" s="80"/>
      <c r="Q448" s="81" t="str">
        <f ca="1">IFERROR(INDEX($B$2:$B$938,MATCH(ROWS(Q$1:$Q447),$R$2:$R$938,0)),"")</f>
        <v/>
      </c>
      <c r="R448" s="79">
        <f ca="1">IF(ISNUMBER(SEARCH($P$2,B448)),MAX(R$1:$R447)+1,0)</f>
        <v>0</v>
      </c>
    </row>
    <row r="449" spans="1:18" x14ac:dyDescent="0.35">
      <c r="A449" s="89">
        <v>710109</v>
      </c>
      <c r="B449" s="90" t="s">
        <v>838</v>
      </c>
      <c r="D449" s="89">
        <v>61553</v>
      </c>
      <c r="E449" s="90" t="s">
        <v>1709</v>
      </c>
      <c r="G449" s="90" t="s">
        <v>190</v>
      </c>
      <c r="H449" s="90" t="s">
        <v>189</v>
      </c>
      <c r="I449" s="90" t="s">
        <v>1709</v>
      </c>
      <c r="J449" s="90" t="s">
        <v>1709</v>
      </c>
      <c r="K449" s="89">
        <v>2.9</v>
      </c>
      <c r="L449" s="90" t="s">
        <v>1709</v>
      </c>
      <c r="M449" s="90" t="s">
        <v>837</v>
      </c>
      <c r="N449" s="91">
        <v>42.183</v>
      </c>
      <c r="O449" s="91">
        <v>-121.764</v>
      </c>
      <c r="P449" s="80"/>
      <c r="Q449" s="81" t="str">
        <f ca="1">IFERROR(INDEX($B$2:$B$938,MATCH(ROWS(Q$1:$Q448),$R$2:$R$938,0)),"")</f>
        <v/>
      </c>
      <c r="R449" s="79">
        <f ca="1">IF(ISNUMBER(SEARCH($P$2,B449)),MAX(R$1:$R448)+1,0)</f>
        <v>0</v>
      </c>
    </row>
    <row r="450" spans="1:18" x14ac:dyDescent="0.35">
      <c r="A450" s="89">
        <v>810109</v>
      </c>
      <c r="B450" s="90" t="s">
        <v>836</v>
      </c>
      <c r="D450" s="89">
        <v>55871</v>
      </c>
      <c r="E450" s="90" t="s">
        <v>1709</v>
      </c>
      <c r="G450" s="90" t="s">
        <v>190</v>
      </c>
      <c r="H450" s="90" t="s">
        <v>196</v>
      </c>
      <c r="I450" s="90" t="s">
        <v>1709</v>
      </c>
      <c r="J450" s="90" t="s">
        <v>1709</v>
      </c>
      <c r="K450" s="89">
        <v>24.5</v>
      </c>
      <c r="L450" s="90" t="s">
        <v>188</v>
      </c>
      <c r="M450" s="90" t="s">
        <v>371</v>
      </c>
      <c r="N450" s="91">
        <v>45.5563</v>
      </c>
      <c r="O450" s="91">
        <v>-120.55070000000001</v>
      </c>
      <c r="P450" s="80"/>
      <c r="Q450" s="81" t="str">
        <f ca="1">IFERROR(INDEX($B$2:$B$938,MATCH(ROWS(Q$1:$Q449),$R$2:$R$938,0)),"")</f>
        <v/>
      </c>
      <c r="R450" s="79">
        <f ca="1">IF(ISNUMBER(SEARCH($P$2,B450)),MAX(R$1:$R449)+1,0)</f>
        <v>0</v>
      </c>
    </row>
    <row r="451" spans="1:18" x14ac:dyDescent="0.35">
      <c r="A451" s="89">
        <v>800051</v>
      </c>
      <c r="B451" s="90" t="s">
        <v>835</v>
      </c>
      <c r="D451" s="89">
        <v>56359</v>
      </c>
      <c r="E451" s="90" t="s">
        <v>1709</v>
      </c>
      <c r="F451" s="89">
        <v>62434</v>
      </c>
      <c r="G451" s="90" t="s">
        <v>190</v>
      </c>
      <c r="H451" s="90" t="s">
        <v>196</v>
      </c>
      <c r="I451" s="90" t="s">
        <v>195</v>
      </c>
      <c r="J451" s="90" t="s">
        <v>1709</v>
      </c>
      <c r="K451" s="89">
        <v>75</v>
      </c>
      <c r="L451" s="90" t="s">
        <v>188</v>
      </c>
      <c r="M451" s="90" t="s">
        <v>834</v>
      </c>
      <c r="N451" s="91">
        <v>45.570999999999998</v>
      </c>
      <c r="O451" s="91">
        <v>-120.593</v>
      </c>
      <c r="P451" s="80"/>
      <c r="Q451" s="81" t="str">
        <f ca="1">IFERROR(INDEX($B$2:$B$938,MATCH(ROWS(Q$1:$Q450),$R$2:$R$938,0)),"")</f>
        <v/>
      </c>
      <c r="R451" s="79">
        <f ca="1">IF(ISNUMBER(SEARCH($P$2,B451)),MAX(R$1:$R450)+1,0)</f>
        <v>0</v>
      </c>
    </row>
    <row r="452" spans="1:18" x14ac:dyDescent="0.35">
      <c r="A452" s="89">
        <v>800029</v>
      </c>
      <c r="B452" s="90" t="s">
        <v>833</v>
      </c>
      <c r="D452" s="89">
        <v>56468</v>
      </c>
      <c r="E452" s="90" t="s">
        <v>1709</v>
      </c>
      <c r="F452" s="89">
        <v>60602</v>
      </c>
      <c r="G452" s="90" t="s">
        <v>190</v>
      </c>
      <c r="H452" s="90" t="s">
        <v>196</v>
      </c>
      <c r="I452" s="90" t="s">
        <v>195</v>
      </c>
      <c r="J452" s="90" t="s">
        <v>1709</v>
      </c>
      <c r="K452" s="89">
        <v>221</v>
      </c>
      <c r="L452" s="90" t="s">
        <v>188</v>
      </c>
      <c r="M452" s="90" t="s">
        <v>831</v>
      </c>
      <c r="N452" s="91">
        <v>45.583599999999997</v>
      </c>
      <c r="O452" s="91">
        <v>-120.5042</v>
      </c>
      <c r="P452" s="80"/>
      <c r="Q452" s="81" t="str">
        <f ca="1">IFERROR(INDEX($B$2:$B$938,MATCH(ROWS(Q$1:$Q451),$R$2:$R$938,0)),"")</f>
        <v/>
      </c>
      <c r="R452" s="79">
        <f ca="1">IF(ISNUMBER(SEARCH($P$2,B452)),MAX(R$1:$R451)+1,0)</f>
        <v>0</v>
      </c>
    </row>
    <row r="453" spans="1:18" x14ac:dyDescent="0.35">
      <c r="A453" s="89">
        <v>800031</v>
      </c>
      <c r="B453" s="90" t="s">
        <v>832</v>
      </c>
      <c r="D453" s="89">
        <v>56468</v>
      </c>
      <c r="E453" s="90" t="s">
        <v>1709</v>
      </c>
      <c r="F453" s="89">
        <v>60694</v>
      </c>
      <c r="G453" s="90" t="s">
        <v>190</v>
      </c>
      <c r="H453" s="90" t="s">
        <v>196</v>
      </c>
      <c r="I453" s="90" t="s">
        <v>195</v>
      </c>
      <c r="J453" s="90" t="s">
        <v>1709</v>
      </c>
      <c r="K453" s="89">
        <v>76.5</v>
      </c>
      <c r="L453" s="90" t="s">
        <v>188</v>
      </c>
      <c r="M453" s="90" t="s">
        <v>831</v>
      </c>
      <c r="N453" s="91">
        <v>45.583599999999997</v>
      </c>
      <c r="O453" s="91">
        <v>-120.5042</v>
      </c>
      <c r="P453" s="80"/>
      <c r="Q453" s="81" t="str">
        <f ca="1">IFERROR(INDEX($B$2:$B$938,MATCH(ROWS(Q$1:$Q452),$R$2:$R$938,0)),"")</f>
        <v/>
      </c>
      <c r="R453" s="79">
        <f ca="1">IF(ISNUMBER(SEARCH($P$2,B453)),MAX(R$1:$R452)+1,0)</f>
        <v>0</v>
      </c>
    </row>
    <row r="454" spans="1:18" x14ac:dyDescent="0.35">
      <c r="A454" s="89">
        <v>501085</v>
      </c>
      <c r="B454" s="90" t="s">
        <v>830</v>
      </c>
      <c r="E454" s="90" t="s">
        <v>1709</v>
      </c>
      <c r="G454" s="90" t="s">
        <v>163</v>
      </c>
      <c r="H454" s="90" t="s">
        <v>162</v>
      </c>
      <c r="I454" s="90" t="s">
        <v>1709</v>
      </c>
      <c r="J454" s="90" t="s">
        <v>161</v>
      </c>
      <c r="K454" s="89">
        <v>45</v>
      </c>
      <c r="L454" s="90" t="s">
        <v>1709</v>
      </c>
      <c r="M454" s="90" t="s">
        <v>1709</v>
      </c>
      <c r="P454" s="80"/>
      <c r="Q454" s="81" t="str">
        <f ca="1">IFERROR(INDEX($B$2:$B$938,MATCH(ROWS(Q$1:$Q453),$R$2:$R$938,0)),"")</f>
        <v/>
      </c>
      <c r="R454" s="79">
        <f ca="1">IF(ISNUMBER(SEARCH($P$2,B454)),MAX(R$1:$R453)+1,0)</f>
        <v>0</v>
      </c>
    </row>
    <row r="455" spans="1:18" x14ac:dyDescent="0.35">
      <c r="A455" s="89">
        <v>501031</v>
      </c>
      <c r="B455" s="90" t="s">
        <v>829</v>
      </c>
      <c r="E455" s="90" t="s">
        <v>1709</v>
      </c>
      <c r="G455" s="90" t="s">
        <v>163</v>
      </c>
      <c r="H455" s="90" t="s">
        <v>162</v>
      </c>
      <c r="I455" s="90" t="s">
        <v>1709</v>
      </c>
      <c r="J455" s="90" t="s">
        <v>161</v>
      </c>
      <c r="K455" s="89">
        <v>583</v>
      </c>
      <c r="L455" s="90" t="s">
        <v>217</v>
      </c>
      <c r="M455" s="90" t="s">
        <v>1709</v>
      </c>
      <c r="P455" s="80"/>
      <c r="Q455" s="81" t="str">
        <f ca="1">IFERROR(INDEX($B$2:$B$938,MATCH(ROWS(Q$1:$Q454),$R$2:$R$938,0)),"")</f>
        <v/>
      </c>
      <c r="R455" s="79">
        <f ca="1">IF(ISNUMBER(SEARCH($P$2,B455)),MAX(R$1:$R454)+1,0)</f>
        <v>0</v>
      </c>
    </row>
    <row r="456" spans="1:18" x14ac:dyDescent="0.35">
      <c r="A456" s="89">
        <v>501086</v>
      </c>
      <c r="B456" s="90" t="s">
        <v>828</v>
      </c>
      <c r="E456" s="90" t="s">
        <v>1709</v>
      </c>
      <c r="G456" s="90" t="s">
        <v>163</v>
      </c>
      <c r="H456" s="90" t="s">
        <v>162</v>
      </c>
      <c r="I456" s="90" t="s">
        <v>1709</v>
      </c>
      <c r="J456" s="90" t="s">
        <v>161</v>
      </c>
      <c r="K456" s="89">
        <v>90</v>
      </c>
      <c r="L456" s="90" t="s">
        <v>1709</v>
      </c>
      <c r="M456" s="90" t="s">
        <v>1709</v>
      </c>
      <c r="P456" s="80"/>
      <c r="Q456" s="81" t="str">
        <f ca="1">IFERROR(INDEX($B$2:$B$938,MATCH(ROWS(Q$1:$Q455),$R$2:$R$938,0)),"")</f>
        <v/>
      </c>
      <c r="R456" s="79">
        <f ca="1">IF(ISNUMBER(SEARCH($P$2,B456)),MAX(R$1:$R455)+1,0)</f>
        <v>0</v>
      </c>
    </row>
    <row r="457" spans="1:18" x14ac:dyDescent="0.35">
      <c r="A457" s="89">
        <v>501087</v>
      </c>
      <c r="B457" s="90" t="s">
        <v>827</v>
      </c>
      <c r="E457" s="90" t="s">
        <v>1709</v>
      </c>
      <c r="G457" s="90" t="s">
        <v>163</v>
      </c>
      <c r="H457" s="90" t="s">
        <v>162</v>
      </c>
      <c r="I457" s="90" t="s">
        <v>1709</v>
      </c>
      <c r="J457" s="90" t="s">
        <v>161</v>
      </c>
      <c r="K457" s="89">
        <v>50</v>
      </c>
      <c r="L457" s="90" t="s">
        <v>1709</v>
      </c>
      <c r="M457" s="90" t="s">
        <v>1709</v>
      </c>
      <c r="P457" s="80"/>
      <c r="Q457" s="81" t="str">
        <f ca="1">IFERROR(INDEX($B$2:$B$938,MATCH(ROWS(Q$1:$Q456),$R$2:$R$938,0)),"")</f>
        <v/>
      </c>
      <c r="R457" s="79">
        <f ca="1">IF(ISNUMBER(SEARCH($P$2,B457)),MAX(R$1:$R456)+1,0)</f>
        <v>0</v>
      </c>
    </row>
    <row r="458" spans="1:18" x14ac:dyDescent="0.35">
      <c r="A458" s="89">
        <v>910129</v>
      </c>
      <c r="B458" s="90" t="s">
        <v>826</v>
      </c>
      <c r="C458" s="89">
        <v>1000241</v>
      </c>
      <c r="D458" s="89">
        <v>147</v>
      </c>
      <c r="E458" s="90" t="s">
        <v>1709</v>
      </c>
      <c r="G458" s="90" t="s">
        <v>167</v>
      </c>
      <c r="H458" s="90" t="s">
        <v>166</v>
      </c>
      <c r="I458" s="90" t="s">
        <v>1709</v>
      </c>
      <c r="J458" s="90" t="s">
        <v>1709</v>
      </c>
      <c r="K458" s="89">
        <v>573.70000000000005</v>
      </c>
      <c r="L458" s="90" t="s">
        <v>1709</v>
      </c>
      <c r="M458" s="90" t="s">
        <v>825</v>
      </c>
      <c r="N458" s="91">
        <v>33.355600000000003</v>
      </c>
      <c r="O458" s="91">
        <v>-111.9353</v>
      </c>
      <c r="P458" s="80"/>
      <c r="Q458" s="81" t="str">
        <f ca="1">IFERROR(INDEX($B$2:$B$938,MATCH(ROWS(Q$1:$Q457),$R$2:$R$938,0)),"")</f>
        <v/>
      </c>
      <c r="R458" s="79">
        <f ca="1">IF(ISNUMBER(SEARCH($P$2,B458)),MAX(R$1:$R457)+1,0)</f>
        <v>0</v>
      </c>
    </row>
    <row r="459" spans="1:18" x14ac:dyDescent="0.35">
      <c r="A459" s="89">
        <v>910519</v>
      </c>
      <c r="B459" s="90" t="s">
        <v>1630</v>
      </c>
      <c r="D459" s="89">
        <v>61044</v>
      </c>
      <c r="E459" s="90" t="s">
        <v>1709</v>
      </c>
      <c r="G459" s="90" t="s">
        <v>445</v>
      </c>
      <c r="H459" s="90" t="s">
        <v>196</v>
      </c>
      <c r="I459" s="90" t="s">
        <v>1709</v>
      </c>
      <c r="J459" s="90" t="s">
        <v>1709</v>
      </c>
      <c r="K459" s="89">
        <v>140</v>
      </c>
      <c r="L459" s="90" t="s">
        <v>1631</v>
      </c>
      <c r="M459" s="90" t="s">
        <v>1632</v>
      </c>
      <c r="N459" s="91">
        <v>34.81</v>
      </c>
      <c r="O459" s="91">
        <v>-105.74</v>
      </c>
      <c r="P459" s="80"/>
      <c r="Q459" s="81" t="str">
        <f ca="1">IFERROR(INDEX($B$2:$B$938,MATCH(ROWS(Q$1:$Q458),$R$2:$R$938,0)),"")</f>
        <v/>
      </c>
      <c r="R459" s="79">
        <f ca="1">IF(ISNUMBER(SEARCH($P$2,B459)),MAX(R$1:$R458)+1,0)</f>
        <v>0</v>
      </c>
    </row>
    <row r="460" spans="1:18" x14ac:dyDescent="0.35">
      <c r="A460" s="89">
        <v>910520</v>
      </c>
      <c r="B460" s="90" t="s">
        <v>1633</v>
      </c>
      <c r="C460" s="89">
        <v>1011838</v>
      </c>
      <c r="D460" s="89">
        <v>58284</v>
      </c>
      <c r="E460" s="90" t="s">
        <v>1709</v>
      </c>
      <c r="G460" s="90" t="s">
        <v>445</v>
      </c>
      <c r="H460" s="90" t="s">
        <v>166</v>
      </c>
      <c r="I460" s="90" t="s">
        <v>1709</v>
      </c>
      <c r="J460" s="90" t="s">
        <v>1709</v>
      </c>
      <c r="K460" s="89">
        <v>41</v>
      </c>
      <c r="L460" s="90" t="s">
        <v>1634</v>
      </c>
      <c r="M460" s="90" t="s">
        <v>1635</v>
      </c>
      <c r="N460" s="91">
        <v>34.616110999999997</v>
      </c>
      <c r="O460" s="91">
        <v>-106.815</v>
      </c>
      <c r="P460" s="80"/>
      <c r="Q460" s="81" t="str">
        <f ca="1">IFERROR(INDEX($B$2:$B$938,MATCH(ROWS(Q$1:$Q459),$R$2:$R$938,0)),"")</f>
        <v/>
      </c>
      <c r="R460" s="79">
        <f ca="1">IF(ISNUMBER(SEARCH($P$2,B460)),MAX(R$1:$R459)+1,0)</f>
        <v>0</v>
      </c>
    </row>
    <row r="461" spans="1:18" x14ac:dyDescent="0.35">
      <c r="A461" s="89">
        <v>901631</v>
      </c>
      <c r="B461" s="90" t="s">
        <v>824</v>
      </c>
      <c r="E461" s="90" t="s">
        <v>1709</v>
      </c>
      <c r="F461" s="89">
        <v>61121</v>
      </c>
      <c r="G461" s="90" t="s">
        <v>328</v>
      </c>
      <c r="H461" s="90" t="s">
        <v>166</v>
      </c>
      <c r="I461" s="90" t="s">
        <v>366</v>
      </c>
      <c r="J461" s="90" t="s">
        <v>161</v>
      </c>
      <c r="K461" s="89">
        <v>1100</v>
      </c>
      <c r="L461" s="90" t="s">
        <v>1709</v>
      </c>
      <c r="M461" s="90" t="s">
        <v>1709</v>
      </c>
      <c r="P461" s="80"/>
      <c r="Q461" s="81" t="str">
        <f ca="1">IFERROR(INDEX($B$2:$B$938,MATCH(ROWS(Q$1:$Q460),$R$2:$R$938,0)),"")</f>
        <v/>
      </c>
      <c r="R461" s="79">
        <f ca="1">IF(ISNUMBER(SEARCH($P$2,B461)),MAX(R$1:$R460)+1,0)</f>
        <v>0</v>
      </c>
    </row>
    <row r="462" spans="1:18" x14ac:dyDescent="0.35">
      <c r="A462" s="89">
        <v>500222</v>
      </c>
      <c r="B462" s="90" t="s">
        <v>823</v>
      </c>
      <c r="D462" s="89">
        <v>52155</v>
      </c>
      <c r="E462" s="90" t="s">
        <v>1709</v>
      </c>
      <c r="F462" s="89">
        <v>61440</v>
      </c>
      <c r="G462" s="90" t="s">
        <v>190</v>
      </c>
      <c r="H462" s="90" t="s">
        <v>162</v>
      </c>
      <c r="I462" s="90" t="s">
        <v>195</v>
      </c>
      <c r="J462" s="90" t="s">
        <v>1709</v>
      </c>
      <c r="K462" s="89">
        <v>1</v>
      </c>
      <c r="L462" s="90" t="s">
        <v>1709</v>
      </c>
      <c r="M462" s="90" t="s">
        <v>822</v>
      </c>
      <c r="N462" s="91">
        <v>44.597518000000001</v>
      </c>
      <c r="O462" s="91">
        <v>-122.685441</v>
      </c>
      <c r="P462" s="80"/>
      <c r="Q462" s="81" t="str">
        <f ca="1">IFERROR(INDEX($B$2:$B$938,MATCH(ROWS(Q$1:$Q461),$R$2:$R$938,0)),"")</f>
        <v/>
      </c>
      <c r="R462" s="79">
        <f ca="1">IF(ISNUMBER(SEARCH($P$2,B462)),MAX(R$1:$R461)+1,0)</f>
        <v>0</v>
      </c>
    </row>
    <row r="463" spans="1:18" x14ac:dyDescent="0.35">
      <c r="A463" s="89">
        <v>501032</v>
      </c>
      <c r="B463" s="90" t="s">
        <v>821</v>
      </c>
      <c r="E463" s="90" t="s">
        <v>1709</v>
      </c>
      <c r="G463" s="90" t="s">
        <v>163</v>
      </c>
      <c r="H463" s="90" t="s">
        <v>162</v>
      </c>
      <c r="I463" s="90" t="s">
        <v>1709</v>
      </c>
      <c r="J463" s="90" t="s">
        <v>161</v>
      </c>
      <c r="K463" s="89">
        <v>47</v>
      </c>
      <c r="L463" s="90" t="s">
        <v>217</v>
      </c>
      <c r="M463" s="90" t="s">
        <v>1709</v>
      </c>
      <c r="P463" s="80"/>
      <c r="Q463" s="81" t="str">
        <f ca="1">IFERROR(INDEX($B$2:$B$938,MATCH(ROWS(Q$1:$Q462),$R$2:$R$938,0)),"")</f>
        <v/>
      </c>
      <c r="R463" s="79">
        <f ca="1">IF(ISNUMBER(SEARCH($P$2,B463)),MAX(R$1:$R462)+1,0)</f>
        <v>0</v>
      </c>
    </row>
    <row r="464" spans="1:18" x14ac:dyDescent="0.35">
      <c r="A464" s="89">
        <v>700115</v>
      </c>
      <c r="B464" s="90" t="s">
        <v>820</v>
      </c>
      <c r="D464" s="89">
        <v>58602</v>
      </c>
      <c r="E464" s="90" t="s">
        <v>1709</v>
      </c>
      <c r="G464" s="90" t="s">
        <v>225</v>
      </c>
      <c r="H464" s="90" t="s">
        <v>189</v>
      </c>
      <c r="I464" s="90" t="s">
        <v>1709</v>
      </c>
      <c r="J464" s="90" t="s">
        <v>161</v>
      </c>
      <c r="K464" s="89">
        <v>3</v>
      </c>
      <c r="L464" s="90" t="s">
        <v>1709</v>
      </c>
      <c r="M464" s="90" t="s">
        <v>819</v>
      </c>
      <c r="N464" s="91">
        <v>38.291389000000002</v>
      </c>
      <c r="O464" s="91">
        <v>-113.035556</v>
      </c>
      <c r="P464" s="80"/>
      <c r="Q464" s="81" t="str">
        <f ca="1">IFERROR(INDEX($B$2:$B$938,MATCH(ROWS(Q$1:$Q463),$R$2:$R$938,0)),"")</f>
        <v/>
      </c>
      <c r="R464" s="79">
        <f ca="1">IF(ISNUMBER(SEARCH($P$2,B464)),MAX(R$1:$R463)+1,0)</f>
        <v>0</v>
      </c>
    </row>
    <row r="465" spans="1:18" x14ac:dyDescent="0.35">
      <c r="A465" s="89">
        <v>501033</v>
      </c>
      <c r="B465" s="90" t="s">
        <v>818</v>
      </c>
      <c r="E465" s="90" t="s">
        <v>1709</v>
      </c>
      <c r="G465" s="90" t="s">
        <v>163</v>
      </c>
      <c r="H465" s="90" t="s">
        <v>162</v>
      </c>
      <c r="I465" s="90" t="s">
        <v>1709</v>
      </c>
      <c r="J465" s="90" t="s">
        <v>161</v>
      </c>
      <c r="K465" s="89">
        <v>25</v>
      </c>
      <c r="L465" s="90" t="s">
        <v>217</v>
      </c>
      <c r="M465" s="90" t="s">
        <v>1709</v>
      </c>
      <c r="P465" s="80"/>
      <c r="Q465" s="81" t="str">
        <f ca="1">IFERROR(INDEX($B$2:$B$938,MATCH(ROWS(Q$1:$Q464),$R$2:$R$938,0)),"")</f>
        <v/>
      </c>
      <c r="R465" s="79">
        <f ca="1">IF(ISNUMBER(SEARCH($P$2,B465)),MAX(R$1:$R464)+1,0)</f>
        <v>0</v>
      </c>
    </row>
    <row r="466" spans="1:18" x14ac:dyDescent="0.35">
      <c r="A466" s="89">
        <v>501034</v>
      </c>
      <c r="B466" s="90" t="s">
        <v>817</v>
      </c>
      <c r="E466" s="90" t="s">
        <v>1709</v>
      </c>
      <c r="G466" s="90" t="s">
        <v>163</v>
      </c>
      <c r="H466" s="90" t="s">
        <v>162</v>
      </c>
      <c r="I466" s="90" t="s">
        <v>1709</v>
      </c>
      <c r="J466" s="90" t="s">
        <v>161</v>
      </c>
      <c r="K466" s="89">
        <v>55</v>
      </c>
      <c r="L466" s="90" t="s">
        <v>217</v>
      </c>
      <c r="M466" s="90" t="s">
        <v>1709</v>
      </c>
      <c r="P466" s="80"/>
      <c r="Q466" s="81" t="str">
        <f ca="1">IFERROR(INDEX($B$2:$B$938,MATCH(ROWS(Q$1:$Q465),$R$2:$R$938,0)),"")</f>
        <v/>
      </c>
      <c r="R466" s="79">
        <f ca="1">IF(ISNUMBER(SEARCH($P$2,B466)),MAX(R$1:$R465)+1,0)</f>
        <v>0</v>
      </c>
    </row>
    <row r="467" spans="1:18" x14ac:dyDescent="0.35">
      <c r="A467" s="89">
        <v>500040</v>
      </c>
      <c r="B467" s="90" t="s">
        <v>816</v>
      </c>
      <c r="D467" s="89">
        <v>6424</v>
      </c>
      <c r="E467" s="90" t="s">
        <v>1709</v>
      </c>
      <c r="G467" s="90" t="s">
        <v>178</v>
      </c>
      <c r="H467" s="90" t="s">
        <v>162</v>
      </c>
      <c r="I467" s="90" t="s">
        <v>1709</v>
      </c>
      <c r="J467" s="90" t="s">
        <v>1709</v>
      </c>
      <c r="K467" s="89">
        <v>59.2</v>
      </c>
      <c r="L467" s="90" t="s">
        <v>1709</v>
      </c>
      <c r="M467" s="90" t="s">
        <v>815</v>
      </c>
      <c r="N467" s="91">
        <v>47.834699999999998</v>
      </c>
      <c r="O467" s="91">
        <v>-120.0133</v>
      </c>
      <c r="P467" s="80"/>
      <c r="Q467" s="81" t="str">
        <f ca="1">IFERROR(INDEX($B$2:$B$938,MATCH(ROWS(Q$1:$Q466),$R$2:$R$938,0)),"")</f>
        <v/>
      </c>
      <c r="R467" s="79">
        <f ca="1">IF(ISNUMBER(SEARCH($P$2,B467)),MAX(R$1:$R466)+1,0)</f>
        <v>0</v>
      </c>
    </row>
    <row r="468" spans="1:18" x14ac:dyDescent="0.35">
      <c r="A468" s="89">
        <v>500058</v>
      </c>
      <c r="B468" s="90" t="s">
        <v>814</v>
      </c>
      <c r="E468" s="90" t="s">
        <v>1709</v>
      </c>
      <c r="G468" s="90" t="s">
        <v>190</v>
      </c>
      <c r="H468" s="90" t="s">
        <v>162</v>
      </c>
      <c r="I468" s="90" t="s">
        <v>1709</v>
      </c>
      <c r="J468" s="90" t="s">
        <v>161</v>
      </c>
      <c r="K468" s="89">
        <v>0.05</v>
      </c>
      <c r="L468" s="90" t="s">
        <v>1709</v>
      </c>
      <c r="M468" s="90" t="s">
        <v>1709</v>
      </c>
      <c r="P468" s="80"/>
      <c r="Q468" s="81" t="str">
        <f ca="1">IFERROR(INDEX($B$2:$B$938,MATCH(ROWS(Q$1:$Q467),$R$2:$R$938,0)),"")</f>
        <v/>
      </c>
      <c r="R468" s="79">
        <f ca="1">IF(ISNUMBER(SEARCH($P$2,B468)),MAX(R$1:$R467)+1,0)</f>
        <v>0</v>
      </c>
    </row>
    <row r="469" spans="1:18" x14ac:dyDescent="0.35">
      <c r="A469" s="89">
        <v>900006</v>
      </c>
      <c r="B469" s="90" t="s">
        <v>813</v>
      </c>
      <c r="C469" s="89">
        <v>1000454</v>
      </c>
      <c r="D469" s="89">
        <v>56237</v>
      </c>
      <c r="E469" s="90" t="s">
        <v>1709</v>
      </c>
      <c r="G469" s="90" t="s">
        <v>225</v>
      </c>
      <c r="H469" s="90" t="s">
        <v>166</v>
      </c>
      <c r="I469" s="90" t="s">
        <v>1709</v>
      </c>
      <c r="J469" s="90" t="s">
        <v>1709</v>
      </c>
      <c r="K469" s="89">
        <v>1246.5</v>
      </c>
      <c r="L469" s="90" t="s">
        <v>25</v>
      </c>
      <c r="M469" s="90" t="s">
        <v>812</v>
      </c>
      <c r="N469" s="91">
        <v>40.331667000000003</v>
      </c>
      <c r="O469" s="91">
        <v>-111.754167</v>
      </c>
      <c r="P469" s="80"/>
      <c r="Q469" s="81" t="str">
        <f ca="1">IFERROR(INDEX($B$2:$B$938,MATCH(ROWS(Q$1:$Q468),$R$2:$R$938,0)),"")</f>
        <v/>
      </c>
      <c r="R469" s="79">
        <f ca="1">IF(ISNUMBER(SEARCH($P$2,B469)),MAX(R$1:$R468)+1,0)</f>
        <v>0</v>
      </c>
    </row>
    <row r="470" spans="1:18" x14ac:dyDescent="0.35">
      <c r="A470" s="89">
        <v>710130</v>
      </c>
      <c r="B470" s="90" t="s">
        <v>811</v>
      </c>
      <c r="E470" s="90" t="s">
        <v>1709</v>
      </c>
      <c r="G470" s="90" t="s">
        <v>190</v>
      </c>
      <c r="H470" s="90" t="s">
        <v>189</v>
      </c>
      <c r="I470" s="90" t="s">
        <v>1709</v>
      </c>
      <c r="J470" s="90" t="s">
        <v>1709</v>
      </c>
      <c r="L470" s="90" t="s">
        <v>1709</v>
      </c>
      <c r="M470" s="90" t="s">
        <v>1709</v>
      </c>
      <c r="P470" s="80"/>
      <c r="Q470" s="81" t="str">
        <f ca="1">IFERROR(INDEX($B$2:$B$938,MATCH(ROWS(Q$1:$Q469),$R$2:$R$938,0)),"")</f>
        <v/>
      </c>
      <c r="R470" s="79">
        <f ca="1">IF(ISNUMBER(SEARCH($P$2,B470)),MAX(R$1:$R469)+1,0)</f>
        <v>0</v>
      </c>
    </row>
    <row r="471" spans="1:18" x14ac:dyDescent="0.35">
      <c r="A471" s="89">
        <v>710131</v>
      </c>
      <c r="B471" s="90" t="s">
        <v>810</v>
      </c>
      <c r="E471" s="90" t="s">
        <v>1709</v>
      </c>
      <c r="G471" s="90" t="s">
        <v>190</v>
      </c>
      <c r="H471" s="90" t="s">
        <v>189</v>
      </c>
      <c r="I471" s="90" t="s">
        <v>1709</v>
      </c>
      <c r="J471" s="90" t="s">
        <v>1709</v>
      </c>
      <c r="L471" s="90" t="s">
        <v>1709</v>
      </c>
      <c r="M471" s="90" t="s">
        <v>1709</v>
      </c>
      <c r="P471" s="80"/>
      <c r="Q471" s="81" t="str">
        <f ca="1">IFERROR(INDEX($B$2:$B$938,MATCH(ROWS(Q$1:$Q470),$R$2:$R$938,0)),"")</f>
        <v/>
      </c>
      <c r="R471" s="79">
        <f ca="1">IF(ISNUMBER(SEARCH($P$2,B471)),MAX(R$1:$R470)+1,0)</f>
        <v>0</v>
      </c>
    </row>
    <row r="472" spans="1:18" x14ac:dyDescent="0.35">
      <c r="A472" s="89">
        <v>710110</v>
      </c>
      <c r="B472" s="90" t="s">
        <v>809</v>
      </c>
      <c r="D472" s="89">
        <v>61430</v>
      </c>
      <c r="E472" s="90" t="s">
        <v>1709</v>
      </c>
      <c r="F472" s="89">
        <v>63822</v>
      </c>
      <c r="G472" s="90" t="s">
        <v>190</v>
      </c>
      <c r="H472" s="90" t="s">
        <v>189</v>
      </c>
      <c r="I472" s="90" t="s">
        <v>195</v>
      </c>
      <c r="J472" s="90" t="s">
        <v>1709</v>
      </c>
      <c r="K472" s="89">
        <v>10</v>
      </c>
      <c r="L472" s="90" t="s">
        <v>1709</v>
      </c>
      <c r="M472" s="90" t="s">
        <v>808</v>
      </c>
      <c r="N472" s="91">
        <v>42.208987999999998</v>
      </c>
      <c r="O472" s="91">
        <v>-120.367807</v>
      </c>
      <c r="P472" s="80"/>
      <c r="Q472" s="81" t="str">
        <f ca="1">IFERROR(INDEX($B$2:$B$938,MATCH(ROWS(Q$1:$Q471),$R$2:$R$938,0)),"")</f>
        <v/>
      </c>
      <c r="R472" s="79">
        <f ca="1">IF(ISNUMBER(SEARCH($P$2,B472)),MAX(R$1:$R471)+1,0)</f>
        <v>0</v>
      </c>
    </row>
    <row r="473" spans="1:18" x14ac:dyDescent="0.35">
      <c r="A473" s="89">
        <v>910559</v>
      </c>
      <c r="B473" s="90" t="s">
        <v>1729</v>
      </c>
      <c r="C473" s="89">
        <v>1001352</v>
      </c>
      <c r="D473" s="89">
        <v>55179</v>
      </c>
      <c r="E473" s="90" t="s">
        <v>1709</v>
      </c>
      <c r="G473" s="90" t="s">
        <v>197</v>
      </c>
      <c r="H473" s="90" t="s">
        <v>166</v>
      </c>
      <c r="I473" s="90" t="s">
        <v>1709</v>
      </c>
      <c r="J473" s="90" t="s">
        <v>1709</v>
      </c>
      <c r="K473" s="89">
        <v>293</v>
      </c>
      <c r="L473" s="90" t="s">
        <v>1730</v>
      </c>
      <c r="M473" s="90" t="s">
        <v>1731</v>
      </c>
      <c r="N473" s="91">
        <v>47.785800000000002</v>
      </c>
      <c r="O473" s="91">
        <v>-116.9203</v>
      </c>
      <c r="P473" s="80"/>
      <c r="Q473" s="81" t="str">
        <f ca="1">IFERROR(INDEX($B$2:$B$938,MATCH(ROWS(Q$1:$Q472),$R$2:$R$938,0)),"")</f>
        <v/>
      </c>
      <c r="R473" s="79">
        <f ca="1">IF(ISNUMBER(SEARCH($P$2,B473)),MAX(R$1:$R472)+1,0)</f>
        <v>0</v>
      </c>
    </row>
    <row r="474" spans="1:18" x14ac:dyDescent="0.35">
      <c r="A474" s="89">
        <v>910107</v>
      </c>
      <c r="B474" s="90" t="s">
        <v>807</v>
      </c>
      <c r="C474" s="89">
        <v>1007379</v>
      </c>
      <c r="D474" s="89">
        <v>57028</v>
      </c>
      <c r="E474" s="90" t="s">
        <v>1709</v>
      </c>
      <c r="G474" s="90" t="s">
        <v>197</v>
      </c>
      <c r="H474" s="90" t="s">
        <v>166</v>
      </c>
      <c r="I474" s="90" t="s">
        <v>1709</v>
      </c>
      <c r="J474" s="90" t="s">
        <v>1709</v>
      </c>
      <c r="K474" s="89">
        <v>299.64</v>
      </c>
      <c r="L474" s="90" t="s">
        <v>497</v>
      </c>
      <c r="M474" s="90" t="s">
        <v>806</v>
      </c>
      <c r="N474" s="91">
        <v>43.904443999999998</v>
      </c>
      <c r="O474" s="91">
        <v>-116.819722</v>
      </c>
      <c r="P474" s="80"/>
      <c r="Q474" s="81" t="str">
        <f ca="1">IFERROR(INDEX($B$2:$B$938,MATCH(ROWS(Q$1:$Q473),$R$2:$R$938,0)),"")</f>
        <v/>
      </c>
      <c r="R474" s="79">
        <f ca="1">IF(ISNUMBER(SEARCH($P$2,B474)),MAX(R$1:$R473)+1,0)</f>
        <v>0</v>
      </c>
    </row>
    <row r="475" spans="1:18" x14ac:dyDescent="0.35">
      <c r="A475" s="89">
        <v>910000</v>
      </c>
      <c r="B475" s="90" t="s">
        <v>805</v>
      </c>
      <c r="C475" s="89">
        <v>1001045</v>
      </c>
      <c r="D475" s="89">
        <v>6204</v>
      </c>
      <c r="E475" s="90" t="s">
        <v>1709</v>
      </c>
      <c r="G475" s="90" t="s">
        <v>182</v>
      </c>
      <c r="H475" s="90" t="s">
        <v>175</v>
      </c>
      <c r="I475" s="90" t="s">
        <v>1709</v>
      </c>
      <c r="J475" s="90" t="s">
        <v>1709</v>
      </c>
      <c r="K475" s="89">
        <v>1710</v>
      </c>
      <c r="L475" s="90" t="s">
        <v>1709</v>
      </c>
      <c r="M475" s="90" t="s">
        <v>804</v>
      </c>
      <c r="N475" s="91">
        <v>42.108888999999998</v>
      </c>
      <c r="O475" s="91">
        <v>-104.88249999999999</v>
      </c>
      <c r="P475" s="80"/>
      <c r="Q475" s="81" t="str">
        <f ca="1">IFERROR(INDEX($B$2:$B$938,MATCH(ROWS(Q$1:$Q474),$R$2:$R$938,0)),"")</f>
        <v/>
      </c>
      <c r="R475" s="79">
        <f ca="1">IF(ISNUMBER(SEARCH($P$2,B475)),MAX(R$1:$R474)+1,0)</f>
        <v>0</v>
      </c>
    </row>
    <row r="476" spans="1:18" x14ac:dyDescent="0.35">
      <c r="A476" s="89">
        <v>910031</v>
      </c>
      <c r="B476" s="90" t="s">
        <v>803</v>
      </c>
      <c r="C476" s="89">
        <v>1000595</v>
      </c>
      <c r="D476" s="89">
        <v>10761</v>
      </c>
      <c r="E476" s="90" t="s">
        <v>1709</v>
      </c>
      <c r="G476" s="90" t="s">
        <v>245</v>
      </c>
      <c r="H476" s="90" t="s">
        <v>166</v>
      </c>
      <c r="I476" s="90" t="s">
        <v>1709</v>
      </c>
      <c r="J476" s="90" t="s">
        <v>1709</v>
      </c>
      <c r="K476" s="89">
        <v>358.9</v>
      </c>
      <c r="L476" s="90" t="s">
        <v>1709</v>
      </c>
      <c r="M476" s="90" t="s">
        <v>802</v>
      </c>
      <c r="N476" s="91">
        <v>36.231900000000003</v>
      </c>
      <c r="O476" s="91">
        <v>-115.12220000000001</v>
      </c>
      <c r="P476" s="80"/>
      <c r="Q476" s="81" t="str">
        <f ca="1">IFERROR(INDEX($B$2:$B$938,MATCH(ROWS(Q$1:$Q475),$R$2:$R$938,0)),"")</f>
        <v/>
      </c>
      <c r="R476" s="79">
        <f ca="1">IF(ISNUMBER(SEARCH($P$2,B476)),MAX(R$1:$R475)+1,0)</f>
        <v>0</v>
      </c>
    </row>
    <row r="477" spans="1:18" x14ac:dyDescent="0.35">
      <c r="A477" s="89">
        <v>500158</v>
      </c>
      <c r="B477" s="90" t="s">
        <v>801</v>
      </c>
      <c r="D477" s="89">
        <v>987</v>
      </c>
      <c r="E477" s="90" t="s">
        <v>1709</v>
      </c>
      <c r="F477" s="89">
        <v>60791</v>
      </c>
      <c r="G477" s="90" t="s">
        <v>197</v>
      </c>
      <c r="H477" s="90" t="s">
        <v>162</v>
      </c>
      <c r="I477" s="90" t="s">
        <v>195</v>
      </c>
      <c r="J477" s="90" t="s">
        <v>1709</v>
      </c>
      <c r="K477" s="89">
        <v>1.7</v>
      </c>
      <c r="L477" s="90" t="s">
        <v>25</v>
      </c>
      <c r="M477" s="90" t="s">
        <v>800</v>
      </c>
      <c r="N477" s="91">
        <v>42.603349000000001</v>
      </c>
      <c r="O477" s="91">
        <v>-111.705304</v>
      </c>
      <c r="P477" s="80"/>
      <c r="Q477" s="81" t="str">
        <f ca="1">IFERROR(INDEX($B$2:$B$938,MATCH(ROWS(Q$1:$Q476),$R$2:$R$938,0)),"")</f>
        <v/>
      </c>
      <c r="R477" s="79">
        <f ca="1">IF(ISNUMBER(SEARCH($P$2,B477)),MAX(R$1:$R476)+1,0)</f>
        <v>0</v>
      </c>
    </row>
    <row r="478" spans="1:18" x14ac:dyDescent="0.35">
      <c r="A478" s="89">
        <v>810012</v>
      </c>
      <c r="B478" s="90" t="s">
        <v>799</v>
      </c>
      <c r="D478" s="89">
        <v>59965</v>
      </c>
      <c r="E478" s="90" t="s">
        <v>1709</v>
      </c>
      <c r="F478" s="89">
        <v>63358</v>
      </c>
      <c r="G478" s="90" t="s">
        <v>225</v>
      </c>
      <c r="H478" s="90" t="s">
        <v>196</v>
      </c>
      <c r="I478" s="90" t="s">
        <v>195</v>
      </c>
      <c r="J478" s="90" t="s">
        <v>161</v>
      </c>
      <c r="K478" s="89">
        <v>60</v>
      </c>
      <c r="L478" s="90" t="s">
        <v>1709</v>
      </c>
      <c r="M478" s="90" t="s">
        <v>798</v>
      </c>
      <c r="N478" s="91">
        <v>37.886705999999997</v>
      </c>
      <c r="O478" s="91">
        <v>-109.36839000000001</v>
      </c>
      <c r="P478" s="80"/>
      <c r="Q478" s="81" t="str">
        <f ca="1">IFERROR(INDEX($B$2:$B$938,MATCH(ROWS(Q$1:$Q477),$R$2:$R$938,0)),"")</f>
        <v/>
      </c>
      <c r="R478" s="79">
        <f ca="1">IF(ISNUMBER(SEARCH($P$2,B478)),MAX(R$1:$R477)+1,0)</f>
        <v>0</v>
      </c>
    </row>
    <row r="479" spans="1:18" x14ac:dyDescent="0.35">
      <c r="A479" s="89">
        <v>800034</v>
      </c>
      <c r="B479" s="90" t="s">
        <v>797</v>
      </c>
      <c r="D479" s="89">
        <v>56360</v>
      </c>
      <c r="E479" s="90" t="s">
        <v>1709</v>
      </c>
      <c r="F479" s="89">
        <v>60562</v>
      </c>
      <c r="G479" s="90" t="s">
        <v>190</v>
      </c>
      <c r="H479" s="90" t="s">
        <v>196</v>
      </c>
      <c r="I479" s="90" t="s">
        <v>195</v>
      </c>
      <c r="J479" s="90" t="s">
        <v>1709</v>
      </c>
      <c r="K479" s="89">
        <v>110.38</v>
      </c>
      <c r="L479" s="90" t="s">
        <v>25</v>
      </c>
      <c r="M479" s="90" t="s">
        <v>796</v>
      </c>
      <c r="N479" s="91">
        <v>45.652456999999998</v>
      </c>
      <c r="O479" s="91">
        <v>-120.209783</v>
      </c>
      <c r="P479" s="80"/>
      <c r="Q479" s="81" t="str">
        <f ca="1">IFERROR(INDEX($B$2:$B$938,MATCH(ROWS(Q$1:$Q478),$R$2:$R$938,0)),"")</f>
        <v/>
      </c>
      <c r="R479" s="79">
        <f ca="1">IF(ISNUMBER(SEARCH($P$2,B479)),MAX(R$1:$R478)+1,0)</f>
        <v>0</v>
      </c>
    </row>
    <row r="480" spans="1:18" x14ac:dyDescent="0.35">
      <c r="A480" s="89">
        <v>800178</v>
      </c>
      <c r="B480" s="90" t="s">
        <v>795</v>
      </c>
      <c r="D480" s="89">
        <v>57333</v>
      </c>
      <c r="E480" s="90" t="s">
        <v>1709</v>
      </c>
      <c r="F480" s="89">
        <v>61200</v>
      </c>
      <c r="G480" s="90" t="s">
        <v>190</v>
      </c>
      <c r="H480" s="90" t="s">
        <v>196</v>
      </c>
      <c r="I480" s="90" t="s">
        <v>195</v>
      </c>
      <c r="J480" s="90" t="s">
        <v>1709</v>
      </c>
      <c r="K480" s="89">
        <v>201</v>
      </c>
      <c r="L480" s="90" t="s">
        <v>188</v>
      </c>
      <c r="M480" s="90" t="s">
        <v>794</v>
      </c>
      <c r="N480" s="91">
        <v>45.651000000000003</v>
      </c>
      <c r="O480" s="91">
        <v>-120.2598</v>
      </c>
      <c r="P480" s="80"/>
      <c r="Q480" s="81" t="str">
        <f ca="1">IFERROR(INDEX($B$2:$B$938,MATCH(ROWS(Q$1:$Q479),$R$2:$R$938,0)),"")</f>
        <v/>
      </c>
      <c r="R480" s="79">
        <f ca="1">IF(ISNUMBER(SEARCH($P$2,B480)),MAX(R$1:$R479)+1,0)</f>
        <v>0</v>
      </c>
    </row>
    <row r="481" spans="1:18" x14ac:dyDescent="0.35">
      <c r="A481" s="89">
        <v>500164</v>
      </c>
      <c r="B481" s="90" t="s">
        <v>793</v>
      </c>
      <c r="D481" s="89">
        <v>3029</v>
      </c>
      <c r="E481" s="90" t="s">
        <v>1709</v>
      </c>
      <c r="G481" s="90" t="s">
        <v>190</v>
      </c>
      <c r="H481" s="90" t="s">
        <v>162</v>
      </c>
      <c r="I481" s="90" t="s">
        <v>1709</v>
      </c>
      <c r="J481" s="90" t="s">
        <v>1709</v>
      </c>
      <c r="K481" s="89">
        <v>31.99</v>
      </c>
      <c r="L481" s="90" t="s">
        <v>25</v>
      </c>
      <c r="M481" s="90" t="s">
        <v>792</v>
      </c>
      <c r="N481" s="91">
        <v>43.355800000000002</v>
      </c>
      <c r="O481" s="91">
        <v>-122.24939999999999</v>
      </c>
      <c r="P481" s="80"/>
      <c r="Q481" s="81" t="str">
        <f ca="1">IFERROR(INDEX($B$2:$B$938,MATCH(ROWS(Q$1:$Q480),$R$2:$R$938,0)),"")</f>
        <v/>
      </c>
      <c r="R481" s="79">
        <f ca="1">IF(ISNUMBER(SEARCH($P$2,B481)),MAX(R$1:$R480)+1,0)</f>
        <v>0</v>
      </c>
    </row>
    <row r="482" spans="1:18" x14ac:dyDescent="0.35">
      <c r="A482" s="89">
        <v>500173</v>
      </c>
      <c r="B482" s="90" t="s">
        <v>791</v>
      </c>
      <c r="D482" s="89">
        <v>6421</v>
      </c>
      <c r="E482" s="90" t="s">
        <v>1709</v>
      </c>
      <c r="G482" s="90" t="s">
        <v>190</v>
      </c>
      <c r="H482" s="90" t="s">
        <v>162</v>
      </c>
      <c r="I482" s="90" t="s">
        <v>1709</v>
      </c>
      <c r="J482" s="90" t="s">
        <v>1709</v>
      </c>
      <c r="K482" s="89">
        <v>38.5</v>
      </c>
      <c r="L482" s="90" t="s">
        <v>25</v>
      </c>
      <c r="M482" s="90" t="s">
        <v>790</v>
      </c>
      <c r="N482" s="91">
        <v>43.280611</v>
      </c>
      <c r="O482" s="91">
        <v>-122.40248</v>
      </c>
      <c r="P482" s="80"/>
      <c r="Q482" s="81" t="str">
        <f ca="1">IFERROR(INDEX($B$2:$B$938,MATCH(ROWS(Q$1:$Q481),$R$2:$R$938,0)),"")</f>
        <v/>
      </c>
      <c r="R482" s="79">
        <f ca="1">IF(ISNUMBER(SEARCH($P$2,B482)),MAX(R$1:$R481)+1,0)</f>
        <v>0</v>
      </c>
    </row>
    <row r="483" spans="1:18" x14ac:dyDescent="0.35">
      <c r="A483" s="89">
        <v>500034</v>
      </c>
      <c r="B483" s="90" t="s">
        <v>789</v>
      </c>
      <c r="D483" s="89">
        <v>6172</v>
      </c>
      <c r="E483" s="90" t="s">
        <v>1709</v>
      </c>
      <c r="G483" s="90" t="s">
        <v>172</v>
      </c>
      <c r="H483" s="90" t="s">
        <v>162</v>
      </c>
      <c r="I483" s="90" t="s">
        <v>1709</v>
      </c>
      <c r="J483" s="90" t="s">
        <v>1709</v>
      </c>
      <c r="K483" s="89">
        <v>525</v>
      </c>
      <c r="L483" s="90" t="s">
        <v>321</v>
      </c>
      <c r="M483" s="90" t="s">
        <v>788</v>
      </c>
      <c r="N483" s="91">
        <v>48.409799999999997</v>
      </c>
      <c r="O483" s="91">
        <v>-115.3143</v>
      </c>
      <c r="P483" s="80"/>
      <c r="Q483" s="81" t="str">
        <f ca="1">IFERROR(INDEX($B$2:$B$938,MATCH(ROWS(Q$1:$Q482),$R$2:$R$938,0)),"")</f>
        <v/>
      </c>
      <c r="R483" s="79">
        <f ca="1">IF(ISNUMBER(SEARCH($P$2,B483)),MAX(R$1:$R482)+1,0)</f>
        <v>0</v>
      </c>
    </row>
    <row r="484" spans="1:18" x14ac:dyDescent="0.35">
      <c r="A484" s="89">
        <v>810013</v>
      </c>
      <c r="B484" s="90" t="s">
        <v>787</v>
      </c>
      <c r="D484" s="89">
        <v>58126</v>
      </c>
      <c r="E484" s="90" t="s">
        <v>1709</v>
      </c>
      <c r="F484" s="89">
        <v>62246</v>
      </c>
      <c r="G484" s="90" t="s">
        <v>279</v>
      </c>
      <c r="H484" s="90" t="s">
        <v>196</v>
      </c>
      <c r="I484" s="90" t="s">
        <v>195</v>
      </c>
      <c r="J484" s="90" t="s">
        <v>1709</v>
      </c>
      <c r="K484" s="89">
        <v>200</v>
      </c>
      <c r="L484" s="90" t="s">
        <v>1709</v>
      </c>
      <c r="M484" s="90" t="s">
        <v>785</v>
      </c>
      <c r="N484" s="91">
        <v>39.380974999999999</v>
      </c>
      <c r="O484" s="91">
        <v>-103.57323599999999</v>
      </c>
      <c r="P484" s="80"/>
      <c r="Q484" s="81" t="str">
        <f ca="1">IFERROR(INDEX($B$2:$B$938,MATCH(ROWS(Q$1:$Q483),$R$2:$R$938,0)),"")</f>
        <v/>
      </c>
      <c r="R484" s="79">
        <f ca="1">IF(ISNUMBER(SEARCH($P$2,B484)),MAX(R$1:$R483)+1,0)</f>
        <v>0</v>
      </c>
    </row>
    <row r="485" spans="1:18" x14ac:dyDescent="0.35">
      <c r="A485" s="89">
        <v>810014</v>
      </c>
      <c r="B485" s="90" t="s">
        <v>786</v>
      </c>
      <c r="D485" s="89">
        <v>58127</v>
      </c>
      <c r="E485" s="90" t="s">
        <v>1709</v>
      </c>
      <c r="F485" s="89">
        <v>62246</v>
      </c>
      <c r="G485" s="90" t="s">
        <v>279</v>
      </c>
      <c r="H485" s="90" t="s">
        <v>196</v>
      </c>
      <c r="I485" s="90" t="s">
        <v>195</v>
      </c>
      <c r="J485" s="90" t="s">
        <v>1709</v>
      </c>
      <c r="K485" s="89">
        <v>200</v>
      </c>
      <c r="L485" s="90" t="s">
        <v>1709</v>
      </c>
      <c r="M485" s="90" t="s">
        <v>785</v>
      </c>
      <c r="N485" s="91">
        <v>39.341388999999999</v>
      </c>
      <c r="O485" s="91">
        <v>-103.58111100000001</v>
      </c>
      <c r="P485" s="80"/>
      <c r="Q485" s="81" t="str">
        <f ca="1">IFERROR(INDEX($B$2:$B$938,MATCH(ROWS(Q$1:$Q484),$R$2:$R$938,0)),"")</f>
        <v/>
      </c>
      <c r="R485" s="79">
        <f ca="1">IF(ISNUMBER(SEARCH($P$2,B485)),MAX(R$1:$R484)+1,0)</f>
        <v>0</v>
      </c>
    </row>
    <row r="486" spans="1:18" x14ac:dyDescent="0.35">
      <c r="A486" s="89">
        <v>810015</v>
      </c>
      <c r="B486" s="90" t="s">
        <v>784</v>
      </c>
      <c r="D486" s="89">
        <v>59083</v>
      </c>
      <c r="E486" s="90" t="s">
        <v>1709</v>
      </c>
      <c r="F486" s="89">
        <v>62859</v>
      </c>
      <c r="G486" s="90" t="s">
        <v>279</v>
      </c>
      <c r="H486" s="90" t="s">
        <v>196</v>
      </c>
      <c r="I486" s="90" t="s">
        <v>195</v>
      </c>
      <c r="J486" s="90" t="s">
        <v>1709</v>
      </c>
      <c r="K486" s="89">
        <v>200.6</v>
      </c>
      <c r="L486" s="90" t="s">
        <v>1709</v>
      </c>
      <c r="M486" s="90" t="s">
        <v>783</v>
      </c>
      <c r="N486" s="91">
        <v>39.353332999999999</v>
      </c>
      <c r="O486" s="91">
        <v>-103.47416699999999</v>
      </c>
      <c r="P486" s="80"/>
      <c r="Q486" s="81" t="str">
        <f ca="1">IFERROR(INDEX($B$2:$B$938,MATCH(ROWS(Q$1:$Q485),$R$2:$R$938,0)),"")</f>
        <v/>
      </c>
      <c r="R486" s="79">
        <f ca="1">IF(ISNUMBER(SEARCH($P$2,B486)),MAX(R$1:$R485)+1,0)</f>
        <v>0</v>
      </c>
    </row>
    <row r="487" spans="1:18" x14ac:dyDescent="0.35">
      <c r="A487" s="89">
        <v>800194</v>
      </c>
      <c r="B487" s="90" t="s">
        <v>782</v>
      </c>
      <c r="D487" s="89">
        <v>57635</v>
      </c>
      <c r="E487" s="90" t="s">
        <v>1709</v>
      </c>
      <c r="F487" s="89">
        <v>61994</v>
      </c>
      <c r="G487" s="90" t="s">
        <v>178</v>
      </c>
      <c r="H487" s="90" t="s">
        <v>196</v>
      </c>
      <c r="I487" s="90" t="s">
        <v>195</v>
      </c>
      <c r="J487" s="90" t="s">
        <v>1709</v>
      </c>
      <c r="K487" s="89">
        <v>50</v>
      </c>
      <c r="L487" s="90" t="s">
        <v>740</v>
      </c>
      <c r="M487" s="90" t="s">
        <v>781</v>
      </c>
      <c r="N487" s="91">
        <v>45.744171000000001</v>
      </c>
      <c r="O487" s="91">
        <v>-120.783568</v>
      </c>
      <c r="P487" s="80"/>
      <c r="Q487" s="81" t="str">
        <f ca="1">IFERROR(INDEX($B$2:$B$938,MATCH(ROWS(Q$1:$Q486),$R$2:$R$938,0)),"")</f>
        <v/>
      </c>
      <c r="R487" s="79">
        <f ca="1">IF(ISNUMBER(SEARCH($P$2,B487)),MAX(R$1:$R486)+1,0)</f>
        <v>0</v>
      </c>
    </row>
    <row r="488" spans="1:18" x14ac:dyDescent="0.35">
      <c r="A488" s="89">
        <v>500230</v>
      </c>
      <c r="B488" s="90" t="s">
        <v>780</v>
      </c>
      <c r="D488" s="89">
        <v>6537</v>
      </c>
      <c r="E488" s="90" t="s">
        <v>1709</v>
      </c>
      <c r="G488" s="90" t="s">
        <v>225</v>
      </c>
      <c r="H488" s="90" t="s">
        <v>162</v>
      </c>
      <c r="I488" s="90" t="s">
        <v>1709</v>
      </c>
      <c r="J488" s="90" t="s">
        <v>1709</v>
      </c>
      <c r="K488" s="89">
        <v>4.8</v>
      </c>
      <c r="L488" s="90" t="s">
        <v>1709</v>
      </c>
      <c r="M488" s="90" t="s">
        <v>779</v>
      </c>
      <c r="N488" s="91">
        <v>40.584985000000003</v>
      </c>
      <c r="O488" s="91">
        <v>-111.800605</v>
      </c>
      <c r="P488" s="80"/>
      <c r="Q488" s="81" t="str">
        <f ca="1">IFERROR(INDEX($B$2:$B$938,MATCH(ROWS(Q$1:$Q487),$R$2:$R$938,0)),"")</f>
        <v/>
      </c>
      <c r="R488" s="79">
        <f ca="1">IF(ISNUMBER(SEARCH($P$2,B488)),MAX(R$1:$R487)+1,0)</f>
        <v>0</v>
      </c>
    </row>
    <row r="489" spans="1:18" x14ac:dyDescent="0.35">
      <c r="A489" s="89">
        <v>510104</v>
      </c>
      <c r="B489" s="90" t="s">
        <v>778</v>
      </c>
      <c r="D489" s="89">
        <v>3866</v>
      </c>
      <c r="E489" s="90" t="s">
        <v>1709</v>
      </c>
      <c r="G489" s="90" t="s">
        <v>178</v>
      </c>
      <c r="H489" s="90" t="s">
        <v>162</v>
      </c>
      <c r="I489" s="90" t="s">
        <v>1709</v>
      </c>
      <c r="J489" s="90" t="s">
        <v>1709</v>
      </c>
      <c r="K489" s="89">
        <v>37.6</v>
      </c>
      <c r="L489" s="90" t="s">
        <v>1709</v>
      </c>
      <c r="M489" s="90" t="s">
        <v>777</v>
      </c>
      <c r="N489" s="91">
        <v>47.821666999999998</v>
      </c>
      <c r="O489" s="91">
        <v>-117.916667</v>
      </c>
      <c r="P489" s="80"/>
      <c r="Q489" s="81" t="str">
        <f ca="1">IFERROR(INDEX($B$2:$B$938,MATCH(ROWS(Q$1:$Q488),$R$2:$R$938,0)),"")</f>
        <v/>
      </c>
      <c r="R489" s="79">
        <f ca="1">IF(ISNUMBER(SEARCH($P$2,B489)),MAX(R$1:$R488)+1,0)</f>
        <v>0</v>
      </c>
    </row>
    <row r="490" spans="1:18" x14ac:dyDescent="0.35">
      <c r="A490" s="89">
        <v>500031</v>
      </c>
      <c r="B490" s="90" t="s">
        <v>776</v>
      </c>
      <c r="D490" s="89">
        <v>3926</v>
      </c>
      <c r="E490" s="90" t="s">
        <v>1709</v>
      </c>
      <c r="G490" s="90" t="s">
        <v>178</v>
      </c>
      <c r="H490" s="90" t="s">
        <v>162</v>
      </c>
      <c r="I490" s="90" t="s">
        <v>1709</v>
      </c>
      <c r="J490" s="90" t="s">
        <v>1709</v>
      </c>
      <c r="K490" s="89">
        <v>810</v>
      </c>
      <c r="L490" s="90" t="s">
        <v>321</v>
      </c>
      <c r="M490" s="90" t="s">
        <v>775</v>
      </c>
      <c r="N490" s="91">
        <v>46.583799999999997</v>
      </c>
      <c r="O490" s="91">
        <v>-118.0273</v>
      </c>
      <c r="P490" s="80"/>
      <c r="Q490" s="81" t="str">
        <f ca="1">IFERROR(INDEX($B$2:$B$938,MATCH(ROWS(Q$1:$Q489),$R$2:$R$938,0)),"")</f>
        <v/>
      </c>
      <c r="R490" s="79">
        <f ca="1">IF(ISNUMBER(SEARCH($P$2,B490)),MAX(R$1:$R489)+1,0)</f>
        <v>0</v>
      </c>
    </row>
    <row r="491" spans="1:18" x14ac:dyDescent="0.35">
      <c r="A491" s="89">
        <v>910574</v>
      </c>
      <c r="B491" s="90" t="s">
        <v>1801</v>
      </c>
      <c r="D491" s="89">
        <v>10444</v>
      </c>
      <c r="E491" s="90" t="s">
        <v>1709</v>
      </c>
      <c r="F491" s="89">
        <v>65108</v>
      </c>
      <c r="G491" s="90" t="s">
        <v>249</v>
      </c>
      <c r="H491" s="90" t="s">
        <v>189</v>
      </c>
      <c r="I491" s="90" t="s">
        <v>195</v>
      </c>
      <c r="J491" s="90" t="s">
        <v>1709</v>
      </c>
      <c r="K491" s="89">
        <v>85</v>
      </c>
      <c r="L491" s="90" t="s">
        <v>1802</v>
      </c>
      <c r="M491" s="90" t="s">
        <v>1803</v>
      </c>
      <c r="N491" s="91">
        <v>35.030799999999999</v>
      </c>
      <c r="O491" s="91">
        <v>-117.3563</v>
      </c>
      <c r="P491" s="80"/>
      <c r="Q491" s="81" t="str">
        <f ca="1">IFERROR(INDEX($B$2:$B$938,MATCH(ROWS(Q$1:$Q490),$R$2:$R$938,0)),"")</f>
        <v/>
      </c>
      <c r="R491" s="79">
        <f ca="1">IF(ISNUMBER(SEARCH($P$2,B491)),MAX(R$1:$R490)+1,0)</f>
        <v>0</v>
      </c>
    </row>
    <row r="492" spans="1:18" x14ac:dyDescent="0.35">
      <c r="A492" s="89">
        <v>910562</v>
      </c>
      <c r="B492" s="90" t="s">
        <v>1804</v>
      </c>
      <c r="D492" s="89">
        <v>66699</v>
      </c>
      <c r="E492" s="90" t="s">
        <v>1709</v>
      </c>
      <c r="F492" s="89">
        <v>65109</v>
      </c>
      <c r="G492" s="90" t="s">
        <v>249</v>
      </c>
      <c r="H492" s="90" t="s">
        <v>189</v>
      </c>
      <c r="I492" s="90" t="s">
        <v>195</v>
      </c>
      <c r="J492" s="90" t="s">
        <v>1709</v>
      </c>
      <c r="K492" s="89">
        <v>75</v>
      </c>
      <c r="L492" s="90" t="s">
        <v>1805</v>
      </c>
      <c r="M492" s="90" t="s">
        <v>1806</v>
      </c>
      <c r="N492" s="91">
        <v>35.043509999999998</v>
      </c>
      <c r="O492" s="91">
        <v>-117.3489</v>
      </c>
      <c r="P492" s="80"/>
      <c r="Q492" s="81" t="str">
        <f ca="1">IFERROR(INDEX($B$2:$B$938,MATCH(ROWS(Q$1:$Q491),$R$2:$R$938,0)),"")</f>
        <v/>
      </c>
      <c r="R492" s="79">
        <f ca="1">IF(ISNUMBER(SEARCH($P$2,B492)),MAX(R$1:$R491)+1,0)</f>
        <v>0</v>
      </c>
    </row>
    <row r="493" spans="1:18" x14ac:dyDescent="0.35">
      <c r="A493" s="89">
        <v>800008</v>
      </c>
      <c r="B493" s="90" t="s">
        <v>774</v>
      </c>
      <c r="D493" s="89">
        <v>56613</v>
      </c>
      <c r="E493" s="90" t="s">
        <v>1709</v>
      </c>
      <c r="F493" s="89">
        <v>60817</v>
      </c>
      <c r="G493" s="90" t="s">
        <v>279</v>
      </c>
      <c r="H493" s="90" t="s">
        <v>196</v>
      </c>
      <c r="I493" s="90" t="s">
        <v>195</v>
      </c>
      <c r="J493" s="90" t="s">
        <v>1709</v>
      </c>
      <c r="K493" s="89">
        <v>201</v>
      </c>
      <c r="L493" s="90" t="s">
        <v>1709</v>
      </c>
      <c r="M493" s="90" t="s">
        <v>615</v>
      </c>
      <c r="N493" s="91">
        <v>40.941000000000003</v>
      </c>
      <c r="O493" s="91">
        <v>-103.259</v>
      </c>
      <c r="P493" s="80"/>
      <c r="Q493" s="81" t="str">
        <f ca="1">IFERROR(INDEX($B$2:$B$938,MATCH(ROWS(Q$1:$Q492),$R$2:$R$938,0)),"")</f>
        <v/>
      </c>
      <c r="R493" s="79">
        <f ca="1">IF(ISNUMBER(SEARCH($P$2,B493)),MAX(R$1:$R492)+1,0)</f>
        <v>0</v>
      </c>
    </row>
    <row r="494" spans="1:18" x14ac:dyDescent="0.35">
      <c r="A494" s="89">
        <v>910496</v>
      </c>
      <c r="B494" s="90" t="s">
        <v>1636</v>
      </c>
      <c r="E494" s="90" t="s">
        <v>1709</v>
      </c>
      <c r="G494" s="90" t="s">
        <v>163</v>
      </c>
      <c r="H494" s="90" t="s">
        <v>162</v>
      </c>
      <c r="I494" s="90" t="s">
        <v>1709</v>
      </c>
      <c r="J494" s="90" t="s">
        <v>1709</v>
      </c>
      <c r="K494" s="89">
        <v>75.400000000000006</v>
      </c>
      <c r="L494" s="90" t="s">
        <v>1528</v>
      </c>
      <c r="M494" s="90" t="s">
        <v>1709</v>
      </c>
      <c r="P494" s="80"/>
      <c r="Q494" s="81" t="str">
        <f ca="1">IFERROR(INDEX($B$2:$B$938,MATCH(ROWS(Q$1:$Q493),$R$2:$R$938,0)),"")</f>
        <v/>
      </c>
      <c r="R494" s="79">
        <f ca="1">IF(ISNUMBER(SEARCH($P$2,B494)),MAX(R$1:$R493)+1,0)</f>
        <v>0</v>
      </c>
    </row>
    <row r="495" spans="1:18" x14ac:dyDescent="0.35">
      <c r="A495" s="89">
        <v>510105</v>
      </c>
      <c r="B495" s="90" t="s">
        <v>773</v>
      </c>
      <c r="D495" s="89">
        <v>3867</v>
      </c>
      <c r="E495" s="90" t="s">
        <v>1709</v>
      </c>
      <c r="G495" s="90" t="s">
        <v>178</v>
      </c>
      <c r="H495" s="90" t="s">
        <v>162</v>
      </c>
      <c r="I495" s="90" t="s">
        <v>1709</v>
      </c>
      <c r="J495" s="90" t="s">
        <v>1709</v>
      </c>
      <c r="K495" s="89">
        <v>70</v>
      </c>
      <c r="L495" s="90" t="s">
        <v>1709</v>
      </c>
      <c r="M495" s="90" t="s">
        <v>772</v>
      </c>
      <c r="N495" s="91">
        <v>47.834443999999998</v>
      </c>
      <c r="O495" s="91">
        <v>-117.836111</v>
      </c>
      <c r="P495" s="80"/>
      <c r="Q495" s="81" t="str">
        <f ca="1">IFERROR(INDEX($B$2:$B$938,MATCH(ROWS(Q$1:$Q494),$R$2:$R$938,0)),"")</f>
        <v/>
      </c>
      <c r="R495" s="79">
        <f ca="1">IF(ISNUMBER(SEARCH($P$2,B495)),MAX(R$1:$R494)+1,0)</f>
        <v>0</v>
      </c>
    </row>
    <row r="496" spans="1:18" x14ac:dyDescent="0.35">
      <c r="A496" s="89">
        <v>501089</v>
      </c>
      <c r="B496" s="90" t="s">
        <v>771</v>
      </c>
      <c r="E496" s="90" t="s">
        <v>1709</v>
      </c>
      <c r="G496" s="90" t="s">
        <v>163</v>
      </c>
      <c r="H496" s="90" t="s">
        <v>162</v>
      </c>
      <c r="I496" s="90" t="s">
        <v>1709</v>
      </c>
      <c r="J496" s="90" t="s">
        <v>161</v>
      </c>
      <c r="K496" s="89">
        <v>31</v>
      </c>
      <c r="L496" s="90" t="s">
        <v>1709</v>
      </c>
      <c r="M496" s="90" t="s">
        <v>1709</v>
      </c>
      <c r="P496" s="80"/>
      <c r="Q496" s="81" t="str">
        <f ca="1">IFERROR(INDEX($B$2:$B$938,MATCH(ROWS(Q$1:$Q495),$R$2:$R$938,0)),"")</f>
        <v/>
      </c>
      <c r="R496" s="79">
        <f ca="1">IF(ISNUMBER(SEARCH($P$2,B496)),MAX(R$1:$R495)+1,0)</f>
        <v>0</v>
      </c>
    </row>
    <row r="497" spans="1:18" x14ac:dyDescent="0.35">
      <c r="A497" s="89">
        <v>900019</v>
      </c>
      <c r="B497" s="90" t="s">
        <v>770</v>
      </c>
      <c r="C497" s="89">
        <v>1006454</v>
      </c>
      <c r="D497" s="89">
        <v>54562</v>
      </c>
      <c r="E497" s="90" t="s">
        <v>1709</v>
      </c>
      <c r="F497" s="89">
        <v>61147</v>
      </c>
      <c r="G497" s="90" t="s">
        <v>178</v>
      </c>
      <c r="H497" s="90" t="s">
        <v>220</v>
      </c>
      <c r="I497" s="90" t="s">
        <v>195</v>
      </c>
      <c r="J497" s="90" t="s">
        <v>1709</v>
      </c>
      <c r="K497" s="89">
        <v>55</v>
      </c>
      <c r="L497" s="90" t="s">
        <v>1709</v>
      </c>
      <c r="M497" s="90" t="s">
        <v>769</v>
      </c>
      <c r="N497" s="91">
        <v>46.103887</v>
      </c>
      <c r="O497" s="91">
        <v>-122.918429</v>
      </c>
      <c r="P497" s="80"/>
      <c r="Q497" s="81" t="str">
        <f ca="1">IFERROR(INDEX($B$2:$B$938,MATCH(ROWS(Q$1:$Q496),$R$2:$R$938,0)),"")</f>
        <v/>
      </c>
      <c r="R497" s="79">
        <f ca="1">IF(ISNUMBER(SEARCH($P$2,B497)),MAX(R$1:$R496)+1,0)</f>
        <v>0</v>
      </c>
    </row>
    <row r="498" spans="1:18" x14ac:dyDescent="0.35">
      <c r="A498" s="89">
        <v>500319</v>
      </c>
      <c r="B498" s="90" t="s">
        <v>768</v>
      </c>
      <c r="D498" s="89">
        <v>3083</v>
      </c>
      <c r="E498" s="90" t="s">
        <v>1709</v>
      </c>
      <c r="G498" s="90" t="s">
        <v>190</v>
      </c>
      <c r="H498" s="90" t="s">
        <v>162</v>
      </c>
      <c r="I498" s="90" t="s">
        <v>1709</v>
      </c>
      <c r="J498" s="90" t="s">
        <v>1709</v>
      </c>
      <c r="K498" s="89">
        <v>120</v>
      </c>
      <c r="L498" s="90" t="s">
        <v>321</v>
      </c>
      <c r="M498" s="90" t="s">
        <v>767</v>
      </c>
      <c r="N498" s="91">
        <v>43.915300000000002</v>
      </c>
      <c r="O498" s="91">
        <v>-122.7531</v>
      </c>
      <c r="P498" s="80"/>
      <c r="Q498" s="81" t="str">
        <f ca="1">IFERROR(INDEX($B$2:$B$938,MATCH(ROWS(Q$1:$Q497),$R$2:$R$938,0)),"")</f>
        <v/>
      </c>
      <c r="R498" s="79">
        <f ca="1">IF(ISNUMBER(SEARCH($P$2,B498)),MAX(R$1:$R497)+1,0)</f>
        <v>0</v>
      </c>
    </row>
    <row r="499" spans="1:18" x14ac:dyDescent="0.35">
      <c r="A499" s="89">
        <v>910521</v>
      </c>
      <c r="B499" s="90" t="s">
        <v>1637</v>
      </c>
      <c r="C499" s="89">
        <v>1000162</v>
      </c>
      <c r="D499" s="89">
        <v>7967</v>
      </c>
      <c r="E499" s="90" t="s">
        <v>1709</v>
      </c>
      <c r="G499" s="90" t="s">
        <v>445</v>
      </c>
      <c r="H499" s="90" t="s">
        <v>166</v>
      </c>
      <c r="I499" s="90" t="s">
        <v>1709</v>
      </c>
      <c r="J499" s="90" t="s">
        <v>1709</v>
      </c>
      <c r="K499" s="89">
        <v>84</v>
      </c>
      <c r="L499" s="90" t="s">
        <v>1634</v>
      </c>
      <c r="M499" s="90" t="s">
        <v>1638</v>
      </c>
      <c r="N499" s="91">
        <v>32.35051</v>
      </c>
      <c r="O499" s="91">
        <v>-108.69799</v>
      </c>
      <c r="P499" s="80"/>
      <c r="Q499" s="81" t="str">
        <f ca="1">IFERROR(INDEX($B$2:$B$938,MATCH(ROWS(Q$1:$Q498),$R$2:$R$938,0)),"")</f>
        <v/>
      </c>
      <c r="R499" s="79">
        <f ca="1">IF(ISNUMBER(SEARCH($P$2,B499)),MAX(R$1:$R498)+1,0)</f>
        <v>0</v>
      </c>
    </row>
    <row r="500" spans="1:18" x14ac:dyDescent="0.35">
      <c r="A500" s="89">
        <v>501140</v>
      </c>
      <c r="B500" s="90" t="s">
        <v>766</v>
      </c>
      <c r="E500" s="90" t="s">
        <v>1709</v>
      </c>
      <c r="G500" s="90" t="s">
        <v>163</v>
      </c>
      <c r="H500" s="90" t="s">
        <v>162</v>
      </c>
      <c r="I500" s="90" t="s">
        <v>1709</v>
      </c>
      <c r="J500" s="90" t="s">
        <v>161</v>
      </c>
      <c r="K500" s="89">
        <v>3</v>
      </c>
      <c r="L500" s="90" t="s">
        <v>1709</v>
      </c>
      <c r="M500" s="90" t="s">
        <v>1709</v>
      </c>
      <c r="P500" s="80"/>
      <c r="Q500" s="81" t="str">
        <f ca="1">IFERROR(INDEX($B$2:$B$938,MATCH(ROWS(Q$1:$Q499),$R$2:$R$938,0)),"")</f>
        <v/>
      </c>
      <c r="R500" s="79">
        <f ca="1">IF(ISNUMBER(SEARCH($P$2,B500)),MAX(R$1:$R499)+1,0)</f>
        <v>0</v>
      </c>
    </row>
    <row r="501" spans="1:18" x14ac:dyDescent="0.35">
      <c r="A501" s="89">
        <v>500320</v>
      </c>
      <c r="B501" s="90" t="s">
        <v>765</v>
      </c>
      <c r="D501" s="89">
        <v>6174</v>
      </c>
      <c r="E501" s="90" t="s">
        <v>1709</v>
      </c>
      <c r="G501" s="90" t="s">
        <v>190</v>
      </c>
      <c r="H501" s="90" t="s">
        <v>162</v>
      </c>
      <c r="I501" s="90" t="s">
        <v>1709</v>
      </c>
      <c r="J501" s="90" t="s">
        <v>1709</v>
      </c>
      <c r="K501" s="89">
        <v>49</v>
      </c>
      <c r="L501" s="90" t="s">
        <v>321</v>
      </c>
      <c r="M501" s="90" t="s">
        <v>764</v>
      </c>
      <c r="N501" s="91">
        <v>42.671700000000001</v>
      </c>
      <c r="O501" s="91">
        <v>-122.6772</v>
      </c>
      <c r="P501" s="80"/>
      <c r="Q501" s="81" t="str">
        <f ca="1">IFERROR(INDEX($B$2:$B$938,MATCH(ROWS(Q$1:$Q500),$R$2:$R$938,0)),"")</f>
        <v/>
      </c>
      <c r="R501" s="79">
        <f ca="1">IF(ISNUMBER(SEARCH($P$2,B501)),MAX(R$1:$R500)+1,0)</f>
        <v>0</v>
      </c>
    </row>
    <row r="502" spans="1:18" x14ac:dyDescent="0.35">
      <c r="A502" s="89">
        <v>500025</v>
      </c>
      <c r="B502" s="90" t="s">
        <v>763</v>
      </c>
      <c r="D502" s="89">
        <v>3855</v>
      </c>
      <c r="E502" s="90" t="s">
        <v>1709</v>
      </c>
      <c r="G502" s="90" t="s">
        <v>178</v>
      </c>
      <c r="H502" s="90" t="s">
        <v>162</v>
      </c>
      <c r="I502" s="90" t="s">
        <v>1709</v>
      </c>
      <c r="J502" s="90" t="s">
        <v>1709</v>
      </c>
      <c r="K502" s="89">
        <v>85</v>
      </c>
      <c r="L502" s="90" t="s">
        <v>1709</v>
      </c>
      <c r="M502" s="90" t="s">
        <v>270</v>
      </c>
      <c r="N502" s="91">
        <v>48.547800000000002</v>
      </c>
      <c r="O502" s="91">
        <v>-121.7407</v>
      </c>
      <c r="P502" s="80"/>
      <c r="Q502" s="81" t="str">
        <f ca="1">IFERROR(INDEX($B$2:$B$938,MATCH(ROWS(Q$1:$Q501),$R$2:$R$938,0)),"")</f>
        <v/>
      </c>
      <c r="R502" s="79">
        <f ca="1">IF(ISNUMBER(SEARCH($P$2,B502)),MAX(R$1:$R501)+1,0)</f>
        <v>0</v>
      </c>
    </row>
    <row r="503" spans="1:18" x14ac:dyDescent="0.35">
      <c r="A503" s="89">
        <v>501090</v>
      </c>
      <c r="B503" s="90" t="s">
        <v>762</v>
      </c>
      <c r="E503" s="90" t="s">
        <v>1709</v>
      </c>
      <c r="G503" s="90" t="s">
        <v>163</v>
      </c>
      <c r="H503" s="90" t="s">
        <v>162</v>
      </c>
      <c r="I503" s="90" t="s">
        <v>1709</v>
      </c>
      <c r="J503" s="90" t="s">
        <v>161</v>
      </c>
      <c r="K503" s="89">
        <v>10</v>
      </c>
      <c r="L503" s="90" t="s">
        <v>1709</v>
      </c>
      <c r="M503" s="90" t="s">
        <v>1709</v>
      </c>
      <c r="P503" s="80"/>
      <c r="Q503" s="81" t="str">
        <f ca="1">IFERROR(INDEX($B$2:$B$938,MATCH(ROWS(Q$1:$Q502),$R$2:$R$938,0)),"")</f>
        <v/>
      </c>
      <c r="R503" s="79">
        <f ca="1">IF(ISNUMBER(SEARCH($P$2,B503)),MAX(R$1:$R502)+1,0)</f>
        <v>0</v>
      </c>
    </row>
    <row r="504" spans="1:18" x14ac:dyDescent="0.35">
      <c r="A504" s="89">
        <v>501091</v>
      </c>
      <c r="B504" s="90" t="s">
        <v>761</v>
      </c>
      <c r="E504" s="90" t="s">
        <v>1709</v>
      </c>
      <c r="G504" s="90" t="s">
        <v>163</v>
      </c>
      <c r="H504" s="90" t="s">
        <v>162</v>
      </c>
      <c r="I504" s="90" t="s">
        <v>1709</v>
      </c>
      <c r="J504" s="90" t="s">
        <v>161</v>
      </c>
      <c r="K504" s="89">
        <v>10.99</v>
      </c>
      <c r="L504" s="90" t="s">
        <v>1709</v>
      </c>
      <c r="M504" s="90" t="s">
        <v>1709</v>
      </c>
      <c r="P504" s="80"/>
      <c r="Q504" s="81" t="str">
        <f ca="1">IFERROR(INDEX($B$2:$B$938,MATCH(ROWS(Q$1:$Q503),$R$2:$R$938,0)),"")</f>
        <v/>
      </c>
      <c r="R504" s="79">
        <f ca="1">IF(ISNUMBER(SEARCH($P$2,B504)),MAX(R$1:$R503)+1,0)</f>
        <v>0</v>
      </c>
    </row>
    <row r="505" spans="1:18" x14ac:dyDescent="0.35">
      <c r="A505" s="89">
        <v>500035</v>
      </c>
      <c r="B505" s="90" t="s">
        <v>760</v>
      </c>
      <c r="D505" s="89">
        <v>6175</v>
      </c>
      <c r="E505" s="90" t="s">
        <v>1709</v>
      </c>
      <c r="G505" s="90" t="s">
        <v>178</v>
      </c>
      <c r="H505" s="90" t="s">
        <v>162</v>
      </c>
      <c r="I505" s="90" t="s">
        <v>1709</v>
      </c>
      <c r="J505" s="90" t="s">
        <v>1709</v>
      </c>
      <c r="K505" s="89">
        <v>810</v>
      </c>
      <c r="L505" s="90" t="s">
        <v>321</v>
      </c>
      <c r="M505" s="90" t="s">
        <v>759</v>
      </c>
      <c r="N505" s="91">
        <v>46.659503000000001</v>
      </c>
      <c r="O505" s="91">
        <v>-117.429385</v>
      </c>
      <c r="P505" s="80"/>
      <c r="Q505" s="81" t="str">
        <f ca="1">IFERROR(INDEX($B$2:$B$938,MATCH(ROWS(Q$1:$Q504),$R$2:$R$938,0)),"")</f>
        <v/>
      </c>
      <c r="R505" s="79">
        <f ca="1">IF(ISNUMBER(SEARCH($P$2,B505)),MAX(R$1:$R504)+1,0)</f>
        <v>0</v>
      </c>
    </row>
    <row r="506" spans="1:18" x14ac:dyDescent="0.35">
      <c r="A506" s="89">
        <v>500032</v>
      </c>
      <c r="B506" s="90" t="s">
        <v>758</v>
      </c>
      <c r="D506" s="89">
        <v>3927</v>
      </c>
      <c r="E506" s="90" t="s">
        <v>1709</v>
      </c>
      <c r="G506" s="90" t="s">
        <v>178</v>
      </c>
      <c r="H506" s="90" t="s">
        <v>162</v>
      </c>
      <c r="I506" s="90" t="s">
        <v>1709</v>
      </c>
      <c r="J506" s="90" t="s">
        <v>1709</v>
      </c>
      <c r="K506" s="89">
        <v>810</v>
      </c>
      <c r="L506" s="90" t="s">
        <v>321</v>
      </c>
      <c r="M506" s="90" t="s">
        <v>757</v>
      </c>
      <c r="N506" s="91">
        <v>46.563499999999998</v>
      </c>
      <c r="O506" s="91">
        <v>-118.5397</v>
      </c>
      <c r="P506" s="80"/>
      <c r="Q506" s="81" t="str">
        <f ca="1">IFERROR(INDEX($B$2:$B$938,MATCH(ROWS(Q$1:$Q505),$R$2:$R$938,0)),"")</f>
        <v/>
      </c>
      <c r="R506" s="79">
        <f ca="1">IF(ISNUMBER(SEARCH($P$2,B506)),MAX(R$1:$R505)+1,0)</f>
        <v>0</v>
      </c>
    </row>
    <row r="507" spans="1:18" x14ac:dyDescent="0.35">
      <c r="A507" s="89">
        <v>810008</v>
      </c>
      <c r="B507" s="90" t="s">
        <v>756</v>
      </c>
      <c r="D507" s="89">
        <v>57195</v>
      </c>
      <c r="E507" s="90" t="s">
        <v>1709</v>
      </c>
      <c r="F507" s="89">
        <v>62044</v>
      </c>
      <c r="G507" s="90" t="s">
        <v>178</v>
      </c>
      <c r="H507" s="90" t="s">
        <v>196</v>
      </c>
      <c r="I507" s="90" t="s">
        <v>195</v>
      </c>
      <c r="J507" s="90" t="s">
        <v>1709</v>
      </c>
      <c r="K507" s="89">
        <v>343</v>
      </c>
      <c r="L507" s="90" t="s">
        <v>1709</v>
      </c>
      <c r="M507" s="90" t="s">
        <v>755</v>
      </c>
      <c r="N507" s="91">
        <v>46.524166999999998</v>
      </c>
      <c r="O507" s="91">
        <v>-117.82166599999999</v>
      </c>
      <c r="P507" s="80"/>
      <c r="Q507" s="81" t="str">
        <f ca="1">IFERROR(INDEX($B$2:$B$938,MATCH(ROWS(Q$1:$Q506),$R$2:$R$938,0)),"")</f>
        <v/>
      </c>
      <c r="R507" s="79">
        <f ca="1">IF(ISNUMBER(SEARCH($P$2,B507)),MAX(R$1:$R506)+1,0)</f>
        <v>0</v>
      </c>
    </row>
    <row r="508" spans="1:18" x14ac:dyDescent="0.35">
      <c r="A508" s="89">
        <v>910115</v>
      </c>
      <c r="B508" s="90" t="s">
        <v>754</v>
      </c>
      <c r="D508" s="89">
        <v>50111</v>
      </c>
      <c r="E508" s="90" t="s">
        <v>1709</v>
      </c>
      <c r="G508" s="90" t="s">
        <v>249</v>
      </c>
      <c r="H508" s="90" t="s">
        <v>220</v>
      </c>
      <c r="I508" s="90" t="s">
        <v>1709</v>
      </c>
      <c r="J508" s="90" t="s">
        <v>303</v>
      </c>
      <c r="K508" s="89">
        <v>20</v>
      </c>
      <c r="L508" s="90" t="s">
        <v>1709</v>
      </c>
      <c r="M508" s="90" t="s">
        <v>1709</v>
      </c>
      <c r="P508" s="80"/>
      <c r="Q508" s="81" t="str">
        <f ca="1">IFERROR(INDEX($B$2:$B$938,MATCH(ROWS(Q$1:$Q507),$R$2:$R$938,0)),"")</f>
        <v/>
      </c>
      <c r="R508" s="79">
        <f ca="1">IF(ISNUMBER(SEARCH($P$2,B508)),MAX(R$1:$R507)+1,0)</f>
        <v>0</v>
      </c>
    </row>
    <row r="509" spans="1:18" x14ac:dyDescent="0.35">
      <c r="A509" s="89">
        <v>500223</v>
      </c>
      <c r="B509" s="90" t="s">
        <v>753</v>
      </c>
      <c r="E509" s="90" t="s">
        <v>1709</v>
      </c>
      <c r="G509" s="90" t="s">
        <v>190</v>
      </c>
      <c r="H509" s="90" t="s">
        <v>162</v>
      </c>
      <c r="I509" s="90" t="s">
        <v>1709</v>
      </c>
      <c r="J509" s="90" t="s">
        <v>161</v>
      </c>
      <c r="K509" s="89">
        <v>0.05</v>
      </c>
      <c r="L509" s="90" t="s">
        <v>1709</v>
      </c>
      <c r="M509" s="90" t="s">
        <v>1709</v>
      </c>
      <c r="P509" s="80"/>
      <c r="Q509" s="81" t="str">
        <f ca="1">IFERROR(INDEX($B$2:$B$938,MATCH(ROWS(Q$1:$Q508),$R$2:$R$938,0)),"")</f>
        <v/>
      </c>
      <c r="R509" s="79">
        <f ca="1">IF(ISNUMBER(SEARCH($P$2,B509)),MAX(R$1:$R508)+1,0)</f>
        <v>0</v>
      </c>
    </row>
    <row r="510" spans="1:18" x14ac:dyDescent="0.35">
      <c r="A510" s="89">
        <v>910032</v>
      </c>
      <c r="B510" s="90" t="s">
        <v>752</v>
      </c>
      <c r="E510" s="90" t="s">
        <v>1709</v>
      </c>
      <c r="G510" s="90" t="s">
        <v>163</v>
      </c>
      <c r="H510" s="90" t="s">
        <v>220</v>
      </c>
      <c r="I510" s="90" t="s">
        <v>1709</v>
      </c>
      <c r="J510" s="90" t="s">
        <v>303</v>
      </c>
      <c r="K510" s="89">
        <v>8</v>
      </c>
      <c r="L510" s="90" t="s">
        <v>1709</v>
      </c>
      <c r="M510" s="90" t="s">
        <v>1709</v>
      </c>
      <c r="P510" s="80"/>
      <c r="Q510" s="81" t="str">
        <f ca="1">IFERROR(INDEX($B$2:$B$938,MATCH(ROWS(Q$1:$Q509),$R$2:$R$938,0)),"")</f>
        <v/>
      </c>
      <c r="R510" s="79">
        <f ca="1">IF(ISNUMBER(SEARCH($P$2,B510)),MAX(R$1:$R509)+1,0)</f>
        <v>0</v>
      </c>
    </row>
    <row r="511" spans="1:18" x14ac:dyDescent="0.35">
      <c r="A511" s="89">
        <v>500046</v>
      </c>
      <c r="B511" s="90" t="s">
        <v>751</v>
      </c>
      <c r="D511" s="89">
        <v>10014</v>
      </c>
      <c r="E511" s="90" t="s">
        <v>1709</v>
      </c>
      <c r="G511" s="90" t="s">
        <v>197</v>
      </c>
      <c r="H511" s="90" t="s">
        <v>162</v>
      </c>
      <c r="I511" s="90" t="s">
        <v>1709</v>
      </c>
      <c r="J511" s="90" t="s">
        <v>1709</v>
      </c>
      <c r="K511" s="89">
        <v>101.2</v>
      </c>
      <c r="L511" s="90" t="s">
        <v>1709</v>
      </c>
      <c r="M511" s="90" t="s">
        <v>750</v>
      </c>
      <c r="N511" s="91">
        <v>43.527999999999999</v>
      </c>
      <c r="O511" s="91">
        <v>-116.0583</v>
      </c>
      <c r="P511" s="80"/>
      <c r="Q511" s="81" t="str">
        <f ca="1">IFERROR(INDEX($B$2:$B$938,MATCH(ROWS(Q$1:$Q510),$R$2:$R$938,0)),"")</f>
        <v/>
      </c>
      <c r="R511" s="79">
        <f ca="1">IF(ISNUMBER(SEARCH($P$2,B511)),MAX(R$1:$R510)+1,0)</f>
        <v>0</v>
      </c>
    </row>
    <row r="512" spans="1:18" x14ac:dyDescent="0.35">
      <c r="A512" s="89">
        <v>910486</v>
      </c>
      <c r="B512" s="90" t="s">
        <v>1529</v>
      </c>
      <c r="D512" s="89">
        <v>57324</v>
      </c>
      <c r="E512" s="90" t="s">
        <v>1709</v>
      </c>
      <c r="G512" s="90" t="s">
        <v>167</v>
      </c>
      <c r="H512" s="90" t="s">
        <v>189</v>
      </c>
      <c r="I512" s="90" t="s">
        <v>1709</v>
      </c>
      <c r="J512" s="90" t="s">
        <v>1709</v>
      </c>
      <c r="K512" s="89">
        <v>15</v>
      </c>
      <c r="L512" s="90" t="s">
        <v>228</v>
      </c>
      <c r="M512" s="90" t="s">
        <v>1530</v>
      </c>
      <c r="N512" s="91">
        <v>33.526111</v>
      </c>
      <c r="O512" s="91">
        <v>-112.37944</v>
      </c>
      <c r="P512" s="80"/>
      <c r="Q512" s="81" t="str">
        <f ca="1">IFERROR(INDEX($B$2:$B$938,MATCH(ROWS(Q$1:$Q511),$R$2:$R$938,0)),"")</f>
        <v/>
      </c>
      <c r="R512" s="79">
        <f ca="1">IF(ISNUMBER(SEARCH($P$2,B512)),MAX(R$1:$R511)+1,0)</f>
        <v>0</v>
      </c>
    </row>
    <row r="513" spans="1:18" x14ac:dyDescent="0.35">
      <c r="A513" s="89">
        <v>910522</v>
      </c>
      <c r="B513" s="90" t="s">
        <v>1639</v>
      </c>
      <c r="C513" s="89">
        <v>1000795</v>
      </c>
      <c r="D513" s="89">
        <v>55343</v>
      </c>
      <c r="E513" s="90" t="s">
        <v>1709</v>
      </c>
      <c r="G513" s="90" t="s">
        <v>445</v>
      </c>
      <c r="H513" s="90" t="s">
        <v>166</v>
      </c>
      <c r="I513" s="90" t="s">
        <v>1709</v>
      </c>
      <c r="J513" s="90" t="s">
        <v>1709</v>
      </c>
      <c r="K513" s="89">
        <v>570</v>
      </c>
      <c r="L513" s="90" t="s">
        <v>1634</v>
      </c>
      <c r="M513" s="90" t="s">
        <v>1640</v>
      </c>
      <c r="N513" s="91">
        <v>32.299348999999999</v>
      </c>
      <c r="O513" s="91">
        <v>-107.7834</v>
      </c>
      <c r="P513" s="80"/>
      <c r="Q513" s="81" t="str">
        <f ca="1">IFERROR(INDEX($B$2:$B$938,MATCH(ROWS(Q$1:$Q512),$R$2:$R$938,0)),"")</f>
        <v/>
      </c>
      <c r="R513" s="79">
        <f ca="1">IF(ISNUMBER(SEARCH($P$2,B513)),MAX(R$1:$R512)+1,0)</f>
        <v>0</v>
      </c>
    </row>
    <row r="514" spans="1:18" x14ac:dyDescent="0.35">
      <c r="A514" s="89">
        <v>710111</v>
      </c>
      <c r="B514" s="90" t="s">
        <v>749</v>
      </c>
      <c r="D514" s="89">
        <v>61084</v>
      </c>
      <c r="E514" s="90" t="s">
        <v>1709</v>
      </c>
      <c r="F514" s="89">
        <v>63261</v>
      </c>
      <c r="G514" s="90" t="s">
        <v>245</v>
      </c>
      <c r="H514" s="90" t="s">
        <v>189</v>
      </c>
      <c r="I514" s="90" t="s">
        <v>195</v>
      </c>
      <c r="J514" s="90" t="s">
        <v>1709</v>
      </c>
      <c r="K514" s="89">
        <v>50</v>
      </c>
      <c r="L514" s="90" t="s">
        <v>1709</v>
      </c>
      <c r="M514" s="90" t="s">
        <v>748</v>
      </c>
      <c r="N514" s="91">
        <v>38.546947000000003</v>
      </c>
      <c r="O514" s="91">
        <v>-118.19156</v>
      </c>
      <c r="P514" s="80"/>
      <c r="Q514" s="81" t="str">
        <f ca="1">IFERROR(INDEX($B$2:$B$938,MATCH(ROWS(Q$1:$Q513),$R$2:$R$938,0)),"")</f>
        <v/>
      </c>
      <c r="R514" s="79">
        <f ca="1">IF(ISNUMBER(SEARCH($P$2,B514)),MAX(R$1:$R513)+1,0)</f>
        <v>0</v>
      </c>
    </row>
    <row r="515" spans="1:18" x14ac:dyDescent="0.35">
      <c r="A515" s="89">
        <v>700124</v>
      </c>
      <c r="B515" s="90" t="s">
        <v>747</v>
      </c>
      <c r="D515" s="89">
        <v>59010</v>
      </c>
      <c r="E515" s="90" t="s">
        <v>1709</v>
      </c>
      <c r="F515" s="89">
        <v>62878</v>
      </c>
      <c r="G515" s="90" t="s">
        <v>445</v>
      </c>
      <c r="H515" s="90" t="s">
        <v>189</v>
      </c>
      <c r="I515" s="90" t="s">
        <v>195</v>
      </c>
      <c r="J515" s="90" t="s">
        <v>1709</v>
      </c>
      <c r="K515" s="89">
        <v>50</v>
      </c>
      <c r="L515" s="90" t="s">
        <v>1709</v>
      </c>
      <c r="M515" s="90" t="s">
        <v>746</v>
      </c>
      <c r="N515" s="91">
        <v>32.57</v>
      </c>
      <c r="O515" s="91">
        <v>-107.48</v>
      </c>
      <c r="P515" s="80"/>
      <c r="Q515" s="81" t="str">
        <f ca="1">IFERROR(INDEX($B$2:$B$938,MATCH(ROWS(Q$1:$Q514),$R$2:$R$938,0)),"")</f>
        <v/>
      </c>
      <c r="R515" s="79">
        <f ca="1">IF(ISNUMBER(SEARCH($P$2,B515)),MAX(R$1:$R514)+1,0)</f>
        <v>0</v>
      </c>
    </row>
    <row r="516" spans="1:18" x14ac:dyDescent="0.35">
      <c r="A516" s="89">
        <v>501092</v>
      </c>
      <c r="B516" s="90" t="s">
        <v>745</v>
      </c>
      <c r="D516" s="89">
        <v>6422</v>
      </c>
      <c r="E516" s="90" t="s">
        <v>1709</v>
      </c>
      <c r="G516" s="90" t="s">
        <v>172</v>
      </c>
      <c r="H516" s="90" t="s">
        <v>162</v>
      </c>
      <c r="I516" s="90" t="s">
        <v>1709</v>
      </c>
      <c r="J516" s="90" t="s">
        <v>1709</v>
      </c>
      <c r="K516" s="89">
        <v>8</v>
      </c>
      <c r="L516" s="90" t="s">
        <v>1709</v>
      </c>
      <c r="M516" s="90" t="s">
        <v>744</v>
      </c>
      <c r="N516" s="91">
        <v>45.487869000000003</v>
      </c>
      <c r="O516" s="91">
        <v>-111.633807</v>
      </c>
      <c r="P516" s="80"/>
      <c r="Q516" s="81" t="str">
        <f ca="1">IFERROR(INDEX($B$2:$B$938,MATCH(ROWS(Q$1:$Q515),$R$2:$R$938,0)),"")</f>
        <v/>
      </c>
      <c r="R516" s="79">
        <f ca="1">IF(ISNUMBER(SEARCH($P$2,B516)),MAX(R$1:$R515)+1,0)</f>
        <v>0</v>
      </c>
    </row>
    <row r="517" spans="1:18" x14ac:dyDescent="0.35">
      <c r="A517" s="89">
        <v>900572</v>
      </c>
      <c r="B517" s="90" t="s">
        <v>743</v>
      </c>
      <c r="C517" s="89">
        <v>1000030</v>
      </c>
      <c r="D517" s="89">
        <v>58191</v>
      </c>
      <c r="E517" s="90" t="s">
        <v>1709</v>
      </c>
      <c r="G517" s="90" t="s">
        <v>225</v>
      </c>
      <c r="H517" s="90" t="s">
        <v>166</v>
      </c>
      <c r="I517" s="90" t="s">
        <v>1709</v>
      </c>
      <c r="J517" s="90" t="s">
        <v>1709</v>
      </c>
      <c r="K517" s="89">
        <v>48</v>
      </c>
      <c r="L517" s="90" t="s">
        <v>1709</v>
      </c>
      <c r="M517" s="90" t="s">
        <v>742</v>
      </c>
      <c r="N517" s="91">
        <v>40.913333000000002</v>
      </c>
      <c r="O517" s="91">
        <v>-112.733889</v>
      </c>
      <c r="P517" s="80"/>
      <c r="Q517" s="81" t="str">
        <f ca="1">IFERROR(INDEX($B$2:$B$938,MATCH(ROWS(Q$1:$Q516),$R$2:$R$938,0)),"")</f>
        <v/>
      </c>
      <c r="R517" s="79">
        <f ca="1">IF(ISNUMBER(SEARCH($P$2,B517)),MAX(R$1:$R516)+1,0)</f>
        <v>0</v>
      </c>
    </row>
    <row r="518" spans="1:18" x14ac:dyDescent="0.35">
      <c r="A518" s="89">
        <v>910116</v>
      </c>
      <c r="B518" s="90" t="s">
        <v>741</v>
      </c>
      <c r="C518" s="89">
        <v>1000457</v>
      </c>
      <c r="D518" s="89">
        <v>56046</v>
      </c>
      <c r="E518" s="90" t="s">
        <v>1709</v>
      </c>
      <c r="G518" s="90" t="s">
        <v>249</v>
      </c>
      <c r="H518" s="90" t="s">
        <v>166</v>
      </c>
      <c r="I518" s="90" t="s">
        <v>1709</v>
      </c>
      <c r="J518" s="90" t="s">
        <v>1709</v>
      </c>
      <c r="K518" s="89">
        <v>387.6</v>
      </c>
      <c r="L518" s="90" t="s">
        <v>740</v>
      </c>
      <c r="M518" s="90" t="s">
        <v>739</v>
      </c>
      <c r="N518" s="91">
        <v>34.178600000000003</v>
      </c>
      <c r="O518" s="91">
        <v>-118.31529999999999</v>
      </c>
      <c r="P518" s="80"/>
      <c r="Q518" s="81" t="str">
        <f ca="1">IFERROR(INDEX($B$2:$B$938,MATCH(ROWS(Q$1:$Q517),$R$2:$R$938,0)),"")</f>
        <v/>
      </c>
      <c r="R518" s="79">
        <f ca="1">IF(ISNUMBER(SEARCH($P$2,B518)),MAX(R$1:$R517)+1,0)</f>
        <v>0</v>
      </c>
    </row>
    <row r="519" spans="1:18" x14ac:dyDescent="0.35">
      <c r="A519" s="89">
        <v>501093</v>
      </c>
      <c r="B519" s="90" t="s">
        <v>738</v>
      </c>
      <c r="D519" s="89">
        <v>56698</v>
      </c>
      <c r="E519" s="90" t="s">
        <v>1709</v>
      </c>
      <c r="G519" s="90" t="s">
        <v>178</v>
      </c>
      <c r="H519" s="90" t="s">
        <v>162</v>
      </c>
      <c r="I519" s="90" t="s">
        <v>1709</v>
      </c>
      <c r="J519" s="90" t="s">
        <v>1709</v>
      </c>
      <c r="K519" s="89">
        <v>26</v>
      </c>
      <c r="L519" s="90" t="s">
        <v>185</v>
      </c>
      <c r="M519" s="90" t="s">
        <v>737</v>
      </c>
      <c r="N519" s="91">
        <v>47.616399999999999</v>
      </c>
      <c r="O519" s="91">
        <v>-119.2992</v>
      </c>
      <c r="P519" s="80"/>
      <c r="Q519" s="81" t="str">
        <f ca="1">IFERROR(INDEX($B$2:$B$938,MATCH(ROWS(Q$1:$Q518),$R$2:$R$938,0)),"")</f>
        <v/>
      </c>
      <c r="R519" s="79">
        <f ca="1">IF(ISNUMBER(SEARCH($P$2,B519)),MAX(R$1:$R518)+1,0)</f>
        <v>0</v>
      </c>
    </row>
    <row r="520" spans="1:18" x14ac:dyDescent="0.35">
      <c r="A520" s="89">
        <v>501094</v>
      </c>
      <c r="B520" s="90" t="s">
        <v>736</v>
      </c>
      <c r="E520" s="90" t="s">
        <v>1709</v>
      </c>
      <c r="G520" s="90" t="s">
        <v>163</v>
      </c>
      <c r="H520" s="90" t="s">
        <v>162</v>
      </c>
      <c r="I520" s="90" t="s">
        <v>1709</v>
      </c>
      <c r="J520" s="90" t="s">
        <v>161</v>
      </c>
      <c r="K520" s="89">
        <v>58</v>
      </c>
      <c r="L520" s="90" t="s">
        <v>1709</v>
      </c>
      <c r="M520" s="90" t="s">
        <v>1709</v>
      </c>
      <c r="P520" s="80"/>
      <c r="Q520" s="81" t="str">
        <f ca="1">IFERROR(INDEX($B$2:$B$938,MATCH(ROWS(Q$1:$Q519),$R$2:$R$938,0)),"")</f>
        <v/>
      </c>
      <c r="R520" s="79">
        <f ca="1">IF(ISNUMBER(SEARCH($P$2,B520)),MAX(R$1:$R519)+1,0)</f>
        <v>0</v>
      </c>
    </row>
    <row r="521" spans="1:18" x14ac:dyDescent="0.35">
      <c r="A521" s="89">
        <v>500063</v>
      </c>
      <c r="B521" s="90" t="s">
        <v>735</v>
      </c>
      <c r="E521" s="90" t="s">
        <v>1709</v>
      </c>
      <c r="G521" s="90" t="s">
        <v>167</v>
      </c>
      <c r="H521" s="90" t="s">
        <v>162</v>
      </c>
      <c r="I521" s="90" t="s">
        <v>1709</v>
      </c>
      <c r="J521" s="90" t="s">
        <v>161</v>
      </c>
      <c r="L521" s="90" t="s">
        <v>1709</v>
      </c>
      <c r="M521" s="90" t="s">
        <v>1709</v>
      </c>
      <c r="P521" s="80"/>
      <c r="Q521" s="81" t="str">
        <f ca="1">IFERROR(INDEX($B$2:$B$938,MATCH(ROWS(Q$1:$Q520),$R$2:$R$938,0)),"")</f>
        <v/>
      </c>
      <c r="R521" s="79">
        <f ca="1">IF(ISNUMBER(SEARCH($P$2,B521)),MAX(R$1:$R520)+1,0)</f>
        <v>0</v>
      </c>
    </row>
    <row r="522" spans="1:18" x14ac:dyDescent="0.35">
      <c r="A522" s="89">
        <v>800035</v>
      </c>
      <c r="B522" s="90" t="s">
        <v>734</v>
      </c>
      <c r="D522" s="89">
        <v>56466</v>
      </c>
      <c r="E522" s="90" t="s">
        <v>1709</v>
      </c>
      <c r="F522" s="89">
        <v>60729</v>
      </c>
      <c r="G522" s="90" t="s">
        <v>178</v>
      </c>
      <c r="H522" s="90" t="s">
        <v>196</v>
      </c>
      <c r="I522" s="90" t="s">
        <v>195</v>
      </c>
      <c r="J522" s="90" t="s">
        <v>1709</v>
      </c>
      <c r="K522" s="89">
        <v>156</v>
      </c>
      <c r="L522" s="90" t="s">
        <v>25</v>
      </c>
      <c r="M522" s="90" t="s">
        <v>732</v>
      </c>
      <c r="N522" s="91">
        <v>46.374699999999997</v>
      </c>
      <c r="O522" s="91">
        <v>-117.77719999999999</v>
      </c>
      <c r="P522" s="80"/>
      <c r="Q522" s="81" t="str">
        <f ca="1">IFERROR(INDEX($B$2:$B$938,MATCH(ROWS(Q$1:$Q521),$R$2:$R$938,0)),"")</f>
        <v/>
      </c>
      <c r="R522" s="79">
        <f ca="1">IF(ISNUMBER(SEARCH($P$2,B522)),MAX(R$1:$R521)+1,0)</f>
        <v>0</v>
      </c>
    </row>
    <row r="523" spans="1:18" x14ac:dyDescent="0.35">
      <c r="A523" s="89">
        <v>810002</v>
      </c>
      <c r="B523" s="90" t="s">
        <v>733</v>
      </c>
      <c r="D523" s="89">
        <v>56466</v>
      </c>
      <c r="E523" s="90" t="s">
        <v>1709</v>
      </c>
      <c r="F523" s="89">
        <v>60730</v>
      </c>
      <c r="G523" s="90" t="s">
        <v>178</v>
      </c>
      <c r="H523" s="90" t="s">
        <v>196</v>
      </c>
      <c r="I523" s="90" t="s">
        <v>195</v>
      </c>
      <c r="J523" s="90" t="s">
        <v>1709</v>
      </c>
      <c r="K523" s="89">
        <v>78</v>
      </c>
      <c r="L523" s="90" t="s">
        <v>25</v>
      </c>
      <c r="M523" s="90" t="s">
        <v>732</v>
      </c>
      <c r="N523" s="91">
        <v>46.374699999999997</v>
      </c>
      <c r="O523" s="91">
        <v>-117.77719999999999</v>
      </c>
      <c r="P523" s="80"/>
      <c r="Q523" s="81" t="str">
        <f ca="1">IFERROR(INDEX($B$2:$B$938,MATCH(ROWS(Q$1:$Q522),$R$2:$R$938,0)),"")</f>
        <v/>
      </c>
      <c r="R523" s="79">
        <f ca="1">IF(ISNUMBER(SEARCH($P$2,B523)),MAX(R$1:$R522)+1,0)</f>
        <v>0</v>
      </c>
    </row>
    <row r="524" spans="1:18" x14ac:dyDescent="0.35">
      <c r="A524" s="89">
        <v>501095</v>
      </c>
      <c r="B524" s="90" t="s">
        <v>731</v>
      </c>
      <c r="E524" s="90" t="s">
        <v>1709</v>
      </c>
      <c r="G524" s="90" t="s">
        <v>163</v>
      </c>
      <c r="H524" s="90" t="s">
        <v>162</v>
      </c>
      <c r="I524" s="90" t="s">
        <v>1709</v>
      </c>
      <c r="J524" s="90" t="s">
        <v>161</v>
      </c>
      <c r="K524" s="89">
        <v>4.5999999999999996</v>
      </c>
      <c r="L524" s="90" t="s">
        <v>1709</v>
      </c>
      <c r="M524" s="90" t="s">
        <v>1709</v>
      </c>
      <c r="P524" s="80"/>
      <c r="Q524" s="81" t="str">
        <f ca="1">IFERROR(INDEX($B$2:$B$938,MATCH(ROWS(Q$1:$Q523),$R$2:$R$938,0)),"")</f>
        <v/>
      </c>
      <c r="R524" s="79">
        <f ca="1">IF(ISNUMBER(SEARCH($P$2,B524)),MAX(R$1:$R523)+1,0)</f>
        <v>0</v>
      </c>
    </row>
    <row r="525" spans="1:18" x14ac:dyDescent="0.35">
      <c r="A525" s="89">
        <v>500209</v>
      </c>
      <c r="B525" s="90" t="s">
        <v>730</v>
      </c>
      <c r="D525" s="89">
        <v>50972</v>
      </c>
      <c r="E525" s="90" t="s">
        <v>1709</v>
      </c>
      <c r="F525" s="89">
        <v>61380</v>
      </c>
      <c r="G525" s="90" t="s">
        <v>197</v>
      </c>
      <c r="H525" s="90" t="s">
        <v>162</v>
      </c>
      <c r="I525" s="90" t="s">
        <v>195</v>
      </c>
      <c r="J525" s="90" t="s">
        <v>1709</v>
      </c>
      <c r="K525" s="89">
        <v>1.6</v>
      </c>
      <c r="L525" s="90" t="s">
        <v>1709</v>
      </c>
      <c r="M525" s="90" t="s">
        <v>729</v>
      </c>
      <c r="N525" s="91">
        <v>42.625971999999997</v>
      </c>
      <c r="O525" s="91">
        <v>-112.149344</v>
      </c>
      <c r="P525" s="80"/>
      <c r="Q525" s="81" t="str">
        <f ca="1">IFERROR(INDEX($B$2:$B$938,MATCH(ROWS(Q$1:$Q524),$R$2:$R$938,0)),"")</f>
        <v/>
      </c>
      <c r="R525" s="79">
        <f ca="1">IF(ISNUMBER(SEARCH($P$2,B525)),MAX(R$1:$R524)+1,0)</f>
        <v>0</v>
      </c>
    </row>
    <row r="526" spans="1:18" x14ac:dyDescent="0.35">
      <c r="A526" s="89">
        <v>910108</v>
      </c>
      <c r="B526" s="90" t="s">
        <v>728</v>
      </c>
      <c r="E526" s="90" t="s">
        <v>1709</v>
      </c>
      <c r="G526" s="90" t="s">
        <v>167</v>
      </c>
      <c r="H526" s="90" t="s">
        <v>727</v>
      </c>
      <c r="I526" s="90" t="s">
        <v>1709</v>
      </c>
      <c r="J526" s="90" t="s">
        <v>1709</v>
      </c>
      <c r="K526" s="89">
        <v>25</v>
      </c>
      <c r="L526" s="90" t="s">
        <v>1709</v>
      </c>
      <c r="M526" s="90" t="s">
        <v>1709</v>
      </c>
      <c r="P526" s="80"/>
      <c r="Q526" s="81" t="str">
        <f ca="1">IFERROR(INDEX($B$2:$B$938,MATCH(ROWS(Q$1:$Q525),$R$2:$R$938,0)),"")</f>
        <v/>
      </c>
      <c r="R526" s="79">
        <f ca="1">IF(ISNUMBER(SEARCH($P$2,B526)),MAX(R$1:$R525)+1,0)</f>
        <v>7</v>
      </c>
    </row>
    <row r="527" spans="1:18" x14ac:dyDescent="0.35">
      <c r="A527" s="89">
        <v>501096</v>
      </c>
      <c r="B527" s="90" t="s">
        <v>726</v>
      </c>
      <c r="E527" s="90" t="s">
        <v>1709</v>
      </c>
      <c r="G527" s="90" t="s">
        <v>163</v>
      </c>
      <c r="H527" s="90" t="s">
        <v>162</v>
      </c>
      <c r="I527" s="90" t="s">
        <v>1709</v>
      </c>
      <c r="J527" s="90" t="s">
        <v>161</v>
      </c>
      <c r="K527" s="89">
        <v>0.08</v>
      </c>
      <c r="L527" s="90" t="s">
        <v>1709</v>
      </c>
      <c r="M527" s="90" t="s">
        <v>1709</v>
      </c>
      <c r="P527" s="80"/>
      <c r="Q527" s="81" t="str">
        <f ca="1">IFERROR(INDEX($B$2:$B$938,MATCH(ROWS(Q$1:$Q526),$R$2:$R$938,0)),"")</f>
        <v/>
      </c>
      <c r="R527" s="79">
        <f ca="1">IF(ISNUMBER(SEARCH($P$2,B527)),MAX(R$1:$R526)+1,0)</f>
        <v>0</v>
      </c>
    </row>
    <row r="528" spans="1:18" x14ac:dyDescent="0.35">
      <c r="A528" s="89">
        <v>800041</v>
      </c>
      <c r="B528" s="90" t="s">
        <v>725</v>
      </c>
      <c r="D528" s="89">
        <v>57039</v>
      </c>
      <c r="E528" s="90" t="s">
        <v>1709</v>
      </c>
      <c r="F528" s="89">
        <v>60896</v>
      </c>
      <c r="G528" s="90" t="s">
        <v>182</v>
      </c>
      <c r="H528" s="90" t="s">
        <v>196</v>
      </c>
      <c r="I528" s="90" t="s">
        <v>195</v>
      </c>
      <c r="J528" s="90" t="s">
        <v>1709</v>
      </c>
      <c r="K528" s="89">
        <v>35.15</v>
      </c>
      <c r="L528" s="90" t="s">
        <v>25</v>
      </c>
      <c r="M528" s="90" t="s">
        <v>724</v>
      </c>
      <c r="N528" s="91">
        <v>41.724400000000003</v>
      </c>
      <c r="O528" s="91">
        <v>-105.9906</v>
      </c>
      <c r="P528" s="80"/>
      <c r="Q528" s="81" t="str">
        <f ca="1">IFERROR(INDEX($B$2:$B$938,MATCH(ROWS(Q$1:$Q527),$R$2:$R$938,0)),"")</f>
        <v/>
      </c>
      <c r="R528" s="79">
        <f ca="1">IF(ISNUMBER(SEARCH($P$2,B528)),MAX(R$1:$R527)+1,0)</f>
        <v>0</v>
      </c>
    </row>
    <row r="529" spans="1:18" x14ac:dyDescent="0.35">
      <c r="A529" s="89">
        <v>910117</v>
      </c>
      <c r="B529" s="90" t="s">
        <v>723</v>
      </c>
      <c r="D529" s="89">
        <v>57446</v>
      </c>
      <c r="E529" s="90" t="s">
        <v>1709</v>
      </c>
      <c r="F529" s="89">
        <v>63362</v>
      </c>
      <c r="G529" s="90" t="s">
        <v>245</v>
      </c>
      <c r="H529" s="90" t="s">
        <v>286</v>
      </c>
      <c r="I529" s="90" t="s">
        <v>195</v>
      </c>
      <c r="J529" s="90" t="s">
        <v>1709</v>
      </c>
      <c r="K529" s="89">
        <v>48</v>
      </c>
      <c r="L529" s="90" t="s">
        <v>722</v>
      </c>
      <c r="M529" s="90" t="s">
        <v>721</v>
      </c>
      <c r="N529" s="91">
        <v>39.591099999999997</v>
      </c>
      <c r="O529" s="91">
        <v>-116.9119</v>
      </c>
      <c r="P529" s="80"/>
      <c r="Q529" s="81" t="str">
        <f ca="1">IFERROR(INDEX($B$2:$B$938,MATCH(ROWS(Q$1:$Q528),$R$2:$R$938,0)),"")</f>
        <v/>
      </c>
      <c r="R529" s="79">
        <f ca="1">IF(ISNUMBER(SEARCH($P$2,B529)),MAX(R$1:$R528)+1,0)</f>
        <v>0</v>
      </c>
    </row>
    <row r="530" spans="1:18" x14ac:dyDescent="0.35">
      <c r="A530" s="89">
        <v>501141</v>
      </c>
      <c r="B530" s="90" t="s">
        <v>720</v>
      </c>
      <c r="E530" s="90" t="s">
        <v>1709</v>
      </c>
      <c r="G530" s="90" t="s">
        <v>163</v>
      </c>
      <c r="H530" s="90" t="s">
        <v>162</v>
      </c>
      <c r="I530" s="90" t="s">
        <v>1709</v>
      </c>
      <c r="J530" s="90" t="s">
        <v>161</v>
      </c>
      <c r="K530" s="89">
        <v>1</v>
      </c>
      <c r="L530" s="90" t="s">
        <v>1709</v>
      </c>
      <c r="M530" s="90" t="s">
        <v>1709</v>
      </c>
      <c r="P530" s="80"/>
      <c r="Q530" s="81" t="str">
        <f ca="1">IFERROR(INDEX($B$2:$B$938,MATCH(ROWS(Q$1:$Q529),$R$2:$R$938,0)),"")</f>
        <v/>
      </c>
      <c r="R530" s="79">
        <f ca="1">IF(ISNUMBER(SEARCH($P$2,B530)),MAX(R$1:$R529)+1,0)</f>
        <v>0</v>
      </c>
    </row>
    <row r="531" spans="1:18" x14ac:dyDescent="0.35">
      <c r="A531" s="89">
        <v>910550</v>
      </c>
      <c r="B531" s="90" t="s">
        <v>1732</v>
      </c>
      <c r="C531" s="89">
        <v>551997</v>
      </c>
      <c r="D531" s="89">
        <v>58352</v>
      </c>
      <c r="E531" s="90" t="s">
        <v>1709</v>
      </c>
      <c r="F531" s="89">
        <v>61252</v>
      </c>
      <c r="G531" s="90" t="s">
        <v>178</v>
      </c>
      <c r="H531" s="90" t="s">
        <v>220</v>
      </c>
      <c r="I531" s="90" t="s">
        <v>195</v>
      </c>
      <c r="J531" s="90" t="s">
        <v>1709</v>
      </c>
      <c r="K531" s="89">
        <v>12.673</v>
      </c>
      <c r="L531" s="90" t="s">
        <v>1733</v>
      </c>
      <c r="M531" s="90" t="s">
        <v>624</v>
      </c>
      <c r="N531" s="91">
        <v>48.134721999999996</v>
      </c>
      <c r="O531" s="91">
        <v>-123.46555600000001</v>
      </c>
      <c r="P531" s="80"/>
      <c r="Q531" s="81" t="str">
        <f ca="1">IFERROR(INDEX($B$2:$B$938,MATCH(ROWS(Q$1:$Q530),$R$2:$R$938,0)),"")</f>
        <v/>
      </c>
      <c r="R531" s="79">
        <f ca="1">IF(ISNUMBER(SEARCH($P$2,B531)),MAX(R$1:$R530)+1,0)</f>
        <v>0</v>
      </c>
    </row>
    <row r="532" spans="1:18" x14ac:dyDescent="0.35">
      <c r="A532" s="89">
        <v>501097</v>
      </c>
      <c r="B532" s="90" t="s">
        <v>719</v>
      </c>
      <c r="E532" s="90" t="s">
        <v>1709</v>
      </c>
      <c r="G532" s="90" t="s">
        <v>163</v>
      </c>
      <c r="H532" s="90" t="s">
        <v>162</v>
      </c>
      <c r="I532" s="90" t="s">
        <v>1709</v>
      </c>
      <c r="J532" s="90" t="s">
        <v>161</v>
      </c>
      <c r="K532" s="89">
        <v>66</v>
      </c>
      <c r="L532" s="90" t="s">
        <v>1709</v>
      </c>
      <c r="M532" s="90" t="s">
        <v>1709</v>
      </c>
      <c r="P532" s="80"/>
      <c r="Q532" s="81" t="str">
        <f ca="1">IFERROR(INDEX($B$2:$B$938,MATCH(ROWS(Q$1:$Q531),$R$2:$R$938,0)),"")</f>
        <v/>
      </c>
      <c r="R532" s="79">
        <f ca="1">IF(ISNUMBER(SEARCH($P$2,B532)),MAX(R$1:$R531)+1,0)</f>
        <v>0</v>
      </c>
    </row>
    <row r="533" spans="1:18" x14ac:dyDescent="0.35">
      <c r="A533" s="89">
        <v>910033</v>
      </c>
      <c r="B533" s="90" t="s">
        <v>718</v>
      </c>
      <c r="E533" s="90" t="s">
        <v>1709</v>
      </c>
      <c r="G533" s="90" t="s">
        <v>163</v>
      </c>
      <c r="H533" s="90" t="s">
        <v>166</v>
      </c>
      <c r="I533" s="90" t="s">
        <v>1709</v>
      </c>
      <c r="J533" s="90" t="s">
        <v>303</v>
      </c>
      <c r="K533" s="89">
        <v>105</v>
      </c>
      <c r="L533" s="90" t="s">
        <v>1709</v>
      </c>
      <c r="M533" s="90" t="s">
        <v>1709</v>
      </c>
      <c r="P533" s="80"/>
      <c r="Q533" s="81" t="str">
        <f ca="1">IFERROR(INDEX($B$2:$B$938,MATCH(ROWS(Q$1:$Q532),$R$2:$R$938,0)),"")</f>
        <v/>
      </c>
      <c r="R533" s="79">
        <f ca="1">IF(ISNUMBER(SEARCH($P$2,B533)),MAX(R$1:$R532)+1,0)</f>
        <v>0</v>
      </c>
    </row>
    <row r="534" spans="1:18" x14ac:dyDescent="0.35">
      <c r="A534" s="89">
        <v>501098</v>
      </c>
      <c r="B534" s="90" t="s">
        <v>717</v>
      </c>
      <c r="E534" s="90" t="s">
        <v>1709</v>
      </c>
      <c r="G534" s="90" t="s">
        <v>163</v>
      </c>
      <c r="H534" s="90" t="s">
        <v>162</v>
      </c>
      <c r="I534" s="90" t="s">
        <v>1709</v>
      </c>
      <c r="J534" s="90" t="s">
        <v>161</v>
      </c>
      <c r="K534" s="89">
        <v>9.8000000000000007</v>
      </c>
      <c r="L534" s="90" t="s">
        <v>1709</v>
      </c>
      <c r="M534" s="90" t="s">
        <v>1709</v>
      </c>
      <c r="P534" s="80"/>
      <c r="Q534" s="81" t="str">
        <f ca="1">IFERROR(INDEX($B$2:$B$938,MATCH(ROWS(Q$1:$Q533),$R$2:$R$938,0)),"")</f>
        <v/>
      </c>
      <c r="R534" s="79">
        <f ca="1">IF(ISNUMBER(SEARCH($P$2,B534)),MAX(R$1:$R533)+1,0)</f>
        <v>0</v>
      </c>
    </row>
    <row r="535" spans="1:18" x14ac:dyDescent="0.35">
      <c r="A535" s="89">
        <v>500024</v>
      </c>
      <c r="B535" s="90" t="s">
        <v>716</v>
      </c>
      <c r="D535" s="89">
        <v>3084</v>
      </c>
      <c r="E535" s="90" t="s">
        <v>1709</v>
      </c>
      <c r="G535" s="90" t="s">
        <v>190</v>
      </c>
      <c r="H535" s="90" t="s">
        <v>162</v>
      </c>
      <c r="I535" s="90" t="s">
        <v>1709</v>
      </c>
      <c r="J535" s="90" t="s">
        <v>1709</v>
      </c>
      <c r="K535" s="89">
        <v>990.5</v>
      </c>
      <c r="L535" s="90" t="s">
        <v>321</v>
      </c>
      <c r="M535" s="90" t="s">
        <v>715</v>
      </c>
      <c r="N535" s="91">
        <v>45.940199999999997</v>
      </c>
      <c r="O535" s="91">
        <v>-119.2988</v>
      </c>
      <c r="P535" s="80"/>
      <c r="Q535" s="81" t="str">
        <f ca="1">IFERROR(INDEX($B$2:$B$938,MATCH(ROWS(Q$1:$Q534),$R$2:$R$938,0)),"")</f>
        <v/>
      </c>
      <c r="R535" s="79">
        <f ca="1">IF(ISNUMBER(SEARCH($P$2,B535)),MAX(R$1:$R534)+1,0)</f>
        <v>0</v>
      </c>
    </row>
    <row r="536" spans="1:18" x14ac:dyDescent="0.35">
      <c r="A536" s="89">
        <v>500057</v>
      </c>
      <c r="B536" s="90" t="s">
        <v>714</v>
      </c>
      <c r="D536" s="89">
        <v>7511</v>
      </c>
      <c r="E536" s="90" t="s">
        <v>1709</v>
      </c>
      <c r="G536" s="90" t="s">
        <v>178</v>
      </c>
      <c r="H536" s="90" t="s">
        <v>162</v>
      </c>
      <c r="I536" s="90" t="s">
        <v>1709</v>
      </c>
      <c r="J536" s="90" t="s">
        <v>1709</v>
      </c>
      <c r="K536" s="89">
        <v>10</v>
      </c>
      <c r="L536" s="90" t="s">
        <v>1709</v>
      </c>
      <c r="M536" s="90" t="s">
        <v>713</v>
      </c>
      <c r="N536" s="91">
        <v>45.940033999999997</v>
      </c>
      <c r="O536" s="91">
        <v>-119.29907799999999</v>
      </c>
      <c r="P536" s="80"/>
      <c r="Q536" s="81" t="str">
        <f ca="1">IFERROR(INDEX($B$2:$B$938,MATCH(ROWS(Q$1:$Q535),$R$2:$R$938,0)),"")</f>
        <v/>
      </c>
      <c r="R536" s="79">
        <f ca="1">IF(ISNUMBER(SEARCH($P$2,B536)),MAX(R$1:$R535)+1,0)</f>
        <v>0</v>
      </c>
    </row>
    <row r="537" spans="1:18" x14ac:dyDescent="0.35">
      <c r="A537" s="89">
        <v>800019</v>
      </c>
      <c r="B537" s="90" t="s">
        <v>712</v>
      </c>
      <c r="D537" s="89">
        <v>58106</v>
      </c>
      <c r="E537" s="90" t="s">
        <v>1709</v>
      </c>
      <c r="F537" s="89">
        <v>62006</v>
      </c>
      <c r="G537" s="90" t="s">
        <v>197</v>
      </c>
      <c r="H537" s="90" t="s">
        <v>196</v>
      </c>
      <c r="I537" s="90" t="s">
        <v>195</v>
      </c>
      <c r="J537" s="90" t="s">
        <v>1709</v>
      </c>
      <c r="K537" s="89">
        <v>119.7</v>
      </c>
      <c r="L537" s="90" t="s">
        <v>1709</v>
      </c>
      <c r="M537" s="90" t="s">
        <v>711</v>
      </c>
      <c r="N537" s="91">
        <v>43.524428999999998</v>
      </c>
      <c r="O537" s="91">
        <v>-111.803921</v>
      </c>
      <c r="P537" s="80"/>
      <c r="Q537" s="81" t="str">
        <f ca="1">IFERROR(INDEX($B$2:$B$938,MATCH(ROWS(Q$1:$Q536),$R$2:$R$938,0)),"")</f>
        <v/>
      </c>
      <c r="R537" s="79">
        <f ca="1">IF(ISNUMBER(SEARCH($P$2,B537)),MAX(R$1:$R536)+1,0)</f>
        <v>0</v>
      </c>
    </row>
    <row r="538" spans="1:18" x14ac:dyDescent="0.35">
      <c r="A538" s="89">
        <v>501099</v>
      </c>
      <c r="B538" s="90" t="s">
        <v>710</v>
      </c>
      <c r="E538" s="90" t="s">
        <v>1709</v>
      </c>
      <c r="G538" s="90" t="s">
        <v>163</v>
      </c>
      <c r="H538" s="90" t="s">
        <v>162</v>
      </c>
      <c r="I538" s="90" t="s">
        <v>1709</v>
      </c>
      <c r="J538" s="90" t="s">
        <v>161</v>
      </c>
      <c r="K538" s="89">
        <v>3.8</v>
      </c>
      <c r="L538" s="90" t="s">
        <v>1709</v>
      </c>
      <c r="M538" s="90" t="s">
        <v>1709</v>
      </c>
      <c r="P538" s="80"/>
      <c r="Q538" s="81" t="str">
        <f ca="1">IFERROR(INDEX($B$2:$B$938,MATCH(ROWS(Q$1:$Q537),$R$2:$R$938,0)),"")</f>
        <v/>
      </c>
      <c r="R538" s="79">
        <f ca="1">IF(ISNUMBER(SEARCH($P$2,B538)),MAX(R$1:$R537)+1,0)</f>
        <v>0</v>
      </c>
    </row>
    <row r="539" spans="1:18" x14ac:dyDescent="0.35">
      <c r="A539" s="89">
        <v>810017</v>
      </c>
      <c r="B539" s="90" t="s">
        <v>709</v>
      </c>
      <c r="E539" s="90" t="s">
        <v>1709</v>
      </c>
      <c r="F539" s="89">
        <v>63268</v>
      </c>
      <c r="G539" s="90" t="s">
        <v>163</v>
      </c>
      <c r="H539" s="90" t="s">
        <v>196</v>
      </c>
      <c r="I539" s="90" t="s">
        <v>195</v>
      </c>
      <c r="J539" s="90" t="s">
        <v>161</v>
      </c>
      <c r="K539" s="89">
        <v>180</v>
      </c>
      <c r="L539" s="90" t="s">
        <v>1709</v>
      </c>
      <c r="M539" s="90" t="s">
        <v>1709</v>
      </c>
      <c r="P539" s="80"/>
      <c r="Q539" s="81" t="str">
        <f ca="1">IFERROR(INDEX($B$2:$B$938,MATCH(ROWS(Q$1:$Q538),$R$2:$R$938,0)),"")</f>
        <v/>
      </c>
      <c r="R539" s="79">
        <f ca="1">IF(ISNUMBER(SEARCH($P$2,B539)),MAX(R$1:$R538)+1,0)</f>
        <v>0</v>
      </c>
    </row>
    <row r="540" spans="1:18" x14ac:dyDescent="0.35">
      <c r="A540" s="89">
        <v>710112</v>
      </c>
      <c r="B540" s="90" t="s">
        <v>708</v>
      </c>
      <c r="D540" s="89">
        <v>61423</v>
      </c>
      <c r="E540" s="90" t="s">
        <v>1709</v>
      </c>
      <c r="F540" s="89">
        <v>63819</v>
      </c>
      <c r="G540" s="90" t="s">
        <v>190</v>
      </c>
      <c r="H540" s="90" t="s">
        <v>189</v>
      </c>
      <c r="I540" s="90" t="s">
        <v>195</v>
      </c>
      <c r="J540" s="90" t="s">
        <v>1709</v>
      </c>
      <c r="K540" s="89">
        <v>8</v>
      </c>
      <c r="L540" s="90" t="s">
        <v>1709</v>
      </c>
      <c r="M540" s="90" t="s">
        <v>707</v>
      </c>
      <c r="N540" s="91">
        <v>42.030332000000001</v>
      </c>
      <c r="O540" s="91">
        <v>-121.611565</v>
      </c>
      <c r="P540" s="80"/>
      <c r="Q540" s="81" t="str">
        <f ca="1">IFERROR(INDEX($B$2:$B$938,MATCH(ROWS(Q$1:$Q539),$R$2:$R$938,0)),"")</f>
        <v/>
      </c>
      <c r="R540" s="79">
        <f ca="1">IF(ISNUMBER(SEARCH($P$2,B540)),MAX(R$1:$R539)+1,0)</f>
        <v>0</v>
      </c>
    </row>
    <row r="541" spans="1:18" x14ac:dyDescent="0.35">
      <c r="A541" s="89">
        <v>910109</v>
      </c>
      <c r="B541" s="90" t="s">
        <v>706</v>
      </c>
      <c r="E541" s="90" t="s">
        <v>1709</v>
      </c>
      <c r="G541" s="90" t="s">
        <v>163</v>
      </c>
      <c r="H541" s="90" t="s">
        <v>220</v>
      </c>
      <c r="I541" s="90" t="s">
        <v>1709</v>
      </c>
      <c r="J541" s="90" t="s">
        <v>1709</v>
      </c>
      <c r="K541" s="89">
        <v>40</v>
      </c>
      <c r="L541" s="90" t="s">
        <v>1709</v>
      </c>
      <c r="M541" s="90" t="s">
        <v>1709</v>
      </c>
      <c r="P541" s="80"/>
      <c r="Q541" s="81" t="str">
        <f ca="1">IFERROR(INDEX($B$2:$B$938,MATCH(ROWS(Q$1:$Q540),$R$2:$R$938,0)),"")</f>
        <v/>
      </c>
      <c r="R541" s="79">
        <f ca="1">IF(ISNUMBER(SEARCH($P$2,B541)),MAX(R$1:$R540)+1,0)</f>
        <v>0</v>
      </c>
    </row>
    <row r="542" spans="1:18" x14ac:dyDescent="0.35">
      <c r="A542" s="89">
        <v>500186</v>
      </c>
      <c r="B542" s="90" t="s">
        <v>705</v>
      </c>
      <c r="D542" s="89">
        <v>3847</v>
      </c>
      <c r="E542" s="90" t="s">
        <v>1709</v>
      </c>
      <c r="G542" s="90" t="s">
        <v>178</v>
      </c>
      <c r="H542" s="90" t="s">
        <v>162</v>
      </c>
      <c r="I542" s="90" t="s">
        <v>1709</v>
      </c>
      <c r="J542" s="90" t="s">
        <v>1709</v>
      </c>
      <c r="K542" s="89">
        <v>136</v>
      </c>
      <c r="L542" s="90" t="s">
        <v>25</v>
      </c>
      <c r="M542" s="90" t="s">
        <v>704</v>
      </c>
      <c r="N542" s="91">
        <v>45.956699999999998</v>
      </c>
      <c r="O542" s="91">
        <v>-122.554444</v>
      </c>
      <c r="P542" s="80"/>
      <c r="Q542" s="81" t="str">
        <f ca="1">IFERROR(INDEX($B$2:$B$938,MATCH(ROWS(Q$1:$Q541),$R$2:$R$938,0)),"")</f>
        <v/>
      </c>
      <c r="R542" s="79">
        <f ca="1">IF(ISNUMBER(SEARCH($P$2,B542)),MAX(R$1:$R541)+1,0)</f>
        <v>0</v>
      </c>
    </row>
    <row r="543" spans="1:18" x14ac:dyDescent="0.35">
      <c r="A543" s="89">
        <v>910595</v>
      </c>
      <c r="B543" s="90" t="s">
        <v>1807</v>
      </c>
      <c r="E543" s="90" t="s">
        <v>1709</v>
      </c>
      <c r="G543" s="90" t="s">
        <v>167</v>
      </c>
      <c r="H543" s="90" t="s">
        <v>189</v>
      </c>
      <c r="I543" s="90" t="s">
        <v>1709</v>
      </c>
      <c r="J543" s="90" t="s">
        <v>1709</v>
      </c>
      <c r="K543" s="89">
        <v>60</v>
      </c>
      <c r="L543" s="90" t="s">
        <v>1808</v>
      </c>
      <c r="M543" s="90" t="s">
        <v>1709</v>
      </c>
      <c r="P543" s="80"/>
      <c r="Q543" s="81" t="str">
        <f ca="1">IFERROR(INDEX($B$2:$B$938,MATCH(ROWS(Q$1:$Q542),$R$2:$R$938,0)),"")</f>
        <v/>
      </c>
      <c r="R543" s="79">
        <f ca="1">IF(ISNUMBER(SEARCH($P$2,B543)),MAX(R$1:$R542)+1,0)</f>
        <v>0</v>
      </c>
    </row>
    <row r="544" spans="1:18" x14ac:dyDescent="0.35">
      <c r="A544" s="89">
        <v>900139</v>
      </c>
      <c r="B544" s="90" t="s">
        <v>703</v>
      </c>
      <c r="C544" s="89">
        <v>1000052</v>
      </c>
      <c r="D544" s="89">
        <v>55481</v>
      </c>
      <c r="E544" s="90" t="s">
        <v>702</v>
      </c>
      <c r="G544" s="90" t="s">
        <v>167</v>
      </c>
      <c r="H544" s="90" t="s">
        <v>166</v>
      </c>
      <c r="I544" s="90" t="s">
        <v>1709</v>
      </c>
      <c r="J544" s="90" t="s">
        <v>1709</v>
      </c>
      <c r="K544" s="89">
        <v>1383.2</v>
      </c>
      <c r="L544" s="90" t="s">
        <v>1709</v>
      </c>
      <c r="M544" s="90" t="s">
        <v>699</v>
      </c>
      <c r="N544" s="91">
        <v>33.345047000000001</v>
      </c>
      <c r="O544" s="91">
        <v>-112.864227</v>
      </c>
      <c r="P544" s="80"/>
      <c r="Q544" s="81" t="str">
        <f ca="1">IFERROR(INDEX($B$2:$B$938,MATCH(ROWS(Q$1:$Q543),$R$2:$R$938,0)),"")</f>
        <v/>
      </c>
      <c r="R544" s="79">
        <f ca="1">IF(ISNUMBER(SEARCH($P$2,B544)),MAX(R$1:$R543)+1,0)</f>
        <v>0</v>
      </c>
    </row>
    <row r="545" spans="1:18" x14ac:dyDescent="0.35">
      <c r="A545" s="89">
        <v>910006</v>
      </c>
      <c r="B545" s="90" t="s">
        <v>701</v>
      </c>
      <c r="C545" s="89">
        <v>1000052</v>
      </c>
      <c r="D545" s="89">
        <v>58557</v>
      </c>
      <c r="E545" s="90" t="s">
        <v>1709</v>
      </c>
      <c r="G545" s="90" t="s">
        <v>167</v>
      </c>
      <c r="H545" s="90" t="s">
        <v>166</v>
      </c>
      <c r="I545" s="90" t="s">
        <v>1709</v>
      </c>
      <c r="J545" s="90" t="s">
        <v>1709</v>
      </c>
      <c r="K545" s="89">
        <v>625</v>
      </c>
      <c r="L545" s="90" t="s">
        <v>1565</v>
      </c>
      <c r="M545" s="90" t="s">
        <v>699</v>
      </c>
      <c r="N545" s="91">
        <v>33.344999999999999</v>
      </c>
      <c r="O545" s="91">
        <v>-112.86416699999999</v>
      </c>
      <c r="P545" s="80"/>
      <c r="Q545" s="81" t="str">
        <f ca="1">IFERROR(INDEX($B$2:$B$938,MATCH(ROWS(Q$1:$Q544),$R$2:$R$938,0)),"")</f>
        <v/>
      </c>
      <c r="R545" s="79">
        <f ca="1">IF(ISNUMBER(SEARCH($P$2,B545)),MAX(R$1:$R544)+1,0)</f>
        <v>0</v>
      </c>
    </row>
    <row r="546" spans="1:18" x14ac:dyDescent="0.35">
      <c r="A546" s="89">
        <v>910008</v>
      </c>
      <c r="B546" s="90" t="s">
        <v>700</v>
      </c>
      <c r="C546" s="89">
        <v>1000052</v>
      </c>
      <c r="D546" s="89">
        <v>55481</v>
      </c>
      <c r="E546" s="90" t="s">
        <v>1709</v>
      </c>
      <c r="G546" s="90" t="s">
        <v>167</v>
      </c>
      <c r="H546" s="90" t="s">
        <v>166</v>
      </c>
      <c r="I546" s="90" t="s">
        <v>1709</v>
      </c>
      <c r="J546" s="90" t="s">
        <v>1709</v>
      </c>
      <c r="K546" s="89">
        <v>691.6</v>
      </c>
      <c r="L546" s="90" t="s">
        <v>1734</v>
      </c>
      <c r="M546" s="90" t="s">
        <v>699</v>
      </c>
      <c r="N546" s="91">
        <v>33.345047000000001</v>
      </c>
      <c r="O546" s="91">
        <v>-112.864227</v>
      </c>
      <c r="P546" s="80"/>
      <c r="Q546" s="81" t="str">
        <f ca="1">IFERROR(INDEX($B$2:$B$938,MATCH(ROWS(Q$1:$Q545),$R$2:$R$938,0)),"")</f>
        <v/>
      </c>
      <c r="R546" s="79">
        <f ca="1">IF(ISNUMBER(SEARCH($P$2,B546)),MAX(R$1:$R545)+1,0)</f>
        <v>0</v>
      </c>
    </row>
    <row r="547" spans="1:18" x14ac:dyDescent="0.35">
      <c r="A547" s="89">
        <v>700001</v>
      </c>
      <c r="B547" s="90" t="s">
        <v>698</v>
      </c>
      <c r="D547" s="89">
        <v>57707</v>
      </c>
      <c r="E547" s="90" t="s">
        <v>1709</v>
      </c>
      <c r="F547" s="89">
        <v>60875</v>
      </c>
      <c r="G547" s="90" t="s">
        <v>167</v>
      </c>
      <c r="H547" s="90" t="s">
        <v>189</v>
      </c>
      <c r="I547" s="90" t="s">
        <v>195</v>
      </c>
      <c r="J547" s="90" t="s">
        <v>1709</v>
      </c>
      <c r="K547" s="89">
        <v>170</v>
      </c>
      <c r="L547" s="90" t="s">
        <v>1775</v>
      </c>
      <c r="M547" s="90" t="s">
        <v>695</v>
      </c>
      <c r="N547" s="91">
        <v>33.341833000000001</v>
      </c>
      <c r="O547" s="91">
        <v>-112.904028</v>
      </c>
      <c r="P547" s="80"/>
      <c r="Q547" s="81" t="str">
        <f ca="1">IFERROR(INDEX($B$2:$B$938,MATCH(ROWS(Q$1:$Q546),$R$2:$R$938,0)),"")</f>
        <v/>
      </c>
      <c r="R547" s="79">
        <f ca="1">IF(ISNUMBER(SEARCH($P$2,B547)),MAX(R$1:$R546)+1,0)</f>
        <v>0</v>
      </c>
    </row>
    <row r="548" spans="1:18" x14ac:dyDescent="0.35">
      <c r="A548" s="89">
        <v>910487</v>
      </c>
      <c r="B548" s="90" t="s">
        <v>1531</v>
      </c>
      <c r="D548" s="89">
        <v>60307</v>
      </c>
      <c r="E548" s="90" t="s">
        <v>1709</v>
      </c>
      <c r="F548" s="89">
        <v>62664</v>
      </c>
      <c r="G548" s="90" t="s">
        <v>167</v>
      </c>
      <c r="H548" s="90" t="s">
        <v>189</v>
      </c>
      <c r="I548" s="90" t="s">
        <v>195</v>
      </c>
      <c r="J548" s="90" t="s">
        <v>1709</v>
      </c>
      <c r="K548" s="89">
        <v>100</v>
      </c>
      <c r="L548" s="90" t="s">
        <v>1709</v>
      </c>
      <c r="M548" s="90" t="s">
        <v>695</v>
      </c>
      <c r="N548" s="91">
        <v>33.332777</v>
      </c>
      <c r="O548" s="91">
        <v>-112.911388</v>
      </c>
      <c r="P548" s="80"/>
      <c r="Q548" s="81" t="str">
        <f ca="1">IFERROR(INDEX($B$2:$B$938,MATCH(ROWS(Q$1:$Q547),$R$2:$R$938,0)),"")</f>
        <v/>
      </c>
      <c r="R548" s="79">
        <f ca="1">IF(ISNUMBER(SEARCH($P$2,B548)),MAX(R$1:$R547)+1,0)</f>
        <v>0</v>
      </c>
    </row>
    <row r="549" spans="1:18" x14ac:dyDescent="0.35">
      <c r="A549" s="89">
        <v>710132</v>
      </c>
      <c r="B549" s="90" t="s">
        <v>697</v>
      </c>
      <c r="D549" s="89">
        <v>60308</v>
      </c>
      <c r="E549" s="90" t="s">
        <v>1709</v>
      </c>
      <c r="F549" s="89">
        <v>62897</v>
      </c>
      <c r="G549" s="90" t="s">
        <v>167</v>
      </c>
      <c r="H549" s="90" t="s">
        <v>189</v>
      </c>
      <c r="I549" s="90" t="s">
        <v>195</v>
      </c>
      <c r="J549" s="90" t="s">
        <v>1709</v>
      </c>
      <c r="K549" s="89">
        <v>150</v>
      </c>
      <c r="L549" s="90" t="s">
        <v>696</v>
      </c>
      <c r="M549" s="90" t="s">
        <v>695</v>
      </c>
      <c r="N549" s="91">
        <v>33.347583</v>
      </c>
      <c r="O549" s="91">
        <v>-112.93680500000001</v>
      </c>
      <c r="P549" s="80"/>
      <c r="Q549" s="81" t="str">
        <f ca="1">IFERROR(INDEX($B$2:$B$938,MATCH(ROWS(Q$1:$Q548),$R$2:$R$938,0)),"")</f>
        <v/>
      </c>
      <c r="R549" s="79">
        <f ca="1">IF(ISNUMBER(SEARCH($P$2,B549)),MAX(R$1:$R548)+1,0)</f>
        <v>0</v>
      </c>
    </row>
    <row r="550" spans="1:18" x14ac:dyDescent="0.35">
      <c r="A550" s="89">
        <v>501035</v>
      </c>
      <c r="B550" s="90" t="s">
        <v>694</v>
      </c>
      <c r="E550" s="90" t="s">
        <v>1709</v>
      </c>
      <c r="G550" s="90" t="s">
        <v>163</v>
      </c>
      <c r="H550" s="90" t="s">
        <v>162</v>
      </c>
      <c r="I550" s="90" t="s">
        <v>1709</v>
      </c>
      <c r="J550" s="90" t="s">
        <v>161</v>
      </c>
      <c r="K550" s="89">
        <v>1805</v>
      </c>
      <c r="L550" s="90" t="s">
        <v>217</v>
      </c>
      <c r="M550" s="90" t="s">
        <v>1709</v>
      </c>
      <c r="P550" s="80"/>
      <c r="Q550" s="81" t="str">
        <f ca="1">IFERROR(INDEX($B$2:$B$938,MATCH(ROWS(Q$1:$Q549),$R$2:$R$938,0)),"")</f>
        <v/>
      </c>
      <c r="R550" s="79">
        <f ca="1">IF(ISNUMBER(SEARCH($P$2,B550)),MAX(R$1:$R549)+1,0)</f>
        <v>0</v>
      </c>
    </row>
    <row r="551" spans="1:18" x14ac:dyDescent="0.35">
      <c r="A551" s="89">
        <v>500054</v>
      </c>
      <c r="B551" s="90" t="s">
        <v>693</v>
      </c>
      <c r="D551" s="89">
        <v>3887</v>
      </c>
      <c r="E551" s="90" t="s">
        <v>1931</v>
      </c>
      <c r="G551" s="90" t="s">
        <v>178</v>
      </c>
      <c r="H551" s="90" t="s">
        <v>162</v>
      </c>
      <c r="I551" s="90" t="s">
        <v>1709</v>
      </c>
      <c r="J551" s="90" t="s">
        <v>1709</v>
      </c>
      <c r="K551" s="89">
        <v>2170</v>
      </c>
      <c r="L551" s="90" t="s">
        <v>1809</v>
      </c>
      <c r="M551" s="90" t="s">
        <v>692</v>
      </c>
      <c r="N551" s="91">
        <v>46.645099999999999</v>
      </c>
      <c r="O551" s="91">
        <v>-119.908</v>
      </c>
      <c r="P551" s="80"/>
      <c r="Q551" s="81" t="str">
        <f ca="1">IFERROR(INDEX($B$2:$B$938,MATCH(ROWS(Q$1:$Q550),$R$2:$R$938,0)),"")</f>
        <v/>
      </c>
      <c r="R551" s="79">
        <f ca="1">IF(ISNUMBER(SEARCH($P$2,B551)),MAX(R$1:$R550)+1,0)</f>
        <v>0</v>
      </c>
    </row>
    <row r="552" spans="1:18" x14ac:dyDescent="0.35">
      <c r="A552" s="89">
        <v>500003</v>
      </c>
      <c r="B552" s="90" t="s">
        <v>691</v>
      </c>
      <c r="D552" s="89">
        <v>6200</v>
      </c>
      <c r="E552" s="90" t="s">
        <v>1709</v>
      </c>
      <c r="G552" s="90" t="s">
        <v>178</v>
      </c>
      <c r="H552" s="90" t="s">
        <v>162</v>
      </c>
      <c r="I552" s="90" t="s">
        <v>1709</v>
      </c>
      <c r="J552" s="90" t="s">
        <v>1709</v>
      </c>
      <c r="K552" s="89">
        <v>629.4</v>
      </c>
      <c r="L552" s="90" t="s">
        <v>1709</v>
      </c>
      <c r="M552" s="90" t="s">
        <v>690</v>
      </c>
      <c r="N552" s="91">
        <v>47.346111000000001</v>
      </c>
      <c r="O552" s="91">
        <v>-120.0917</v>
      </c>
      <c r="P552" s="80"/>
      <c r="Q552" s="81" t="str">
        <f ca="1">IFERROR(INDEX($B$2:$B$938,MATCH(ROWS(Q$1:$Q551),$R$2:$R$938,0)),"")</f>
        <v/>
      </c>
      <c r="R552" s="79">
        <f ca="1">IF(ISNUMBER(SEARCH($P$2,B552)),MAX(R$1:$R551)+1,0)</f>
        <v>0</v>
      </c>
    </row>
    <row r="553" spans="1:18" x14ac:dyDescent="0.35">
      <c r="A553" s="89">
        <v>500055</v>
      </c>
      <c r="B553" s="90" t="s">
        <v>689</v>
      </c>
      <c r="D553" s="89">
        <v>3883</v>
      </c>
      <c r="E553" s="90" t="s">
        <v>1709</v>
      </c>
      <c r="G553" s="90" t="s">
        <v>178</v>
      </c>
      <c r="H553" s="90" t="s">
        <v>162</v>
      </c>
      <c r="I553" s="90" t="s">
        <v>1709</v>
      </c>
      <c r="J553" s="90" t="s">
        <v>1709</v>
      </c>
      <c r="K553" s="89">
        <v>1299.5999999999999</v>
      </c>
      <c r="L553" s="90" t="s">
        <v>1709</v>
      </c>
      <c r="M553" s="90" t="s">
        <v>688</v>
      </c>
      <c r="N553" s="91">
        <v>47.533611000000001</v>
      </c>
      <c r="O553" s="91">
        <v>-120.295278</v>
      </c>
      <c r="P553" s="80"/>
      <c r="Q553" s="81" t="str">
        <f ca="1">IFERROR(INDEX($B$2:$B$938,MATCH(ROWS(Q$1:$Q552),$R$2:$R$938,0)),"")</f>
        <v/>
      </c>
      <c r="R553" s="79">
        <f ca="1">IF(ISNUMBER(SEARCH($P$2,B553)),MAX(R$1:$R552)+1,0)</f>
        <v>0</v>
      </c>
    </row>
    <row r="554" spans="1:18" x14ac:dyDescent="0.35">
      <c r="A554" s="89">
        <v>500237</v>
      </c>
      <c r="B554" s="90" t="s">
        <v>687</v>
      </c>
      <c r="D554" s="89">
        <v>3886</v>
      </c>
      <c r="E554" s="90" t="s">
        <v>1709</v>
      </c>
      <c r="G554" s="90" t="s">
        <v>178</v>
      </c>
      <c r="H554" s="90" t="s">
        <v>162</v>
      </c>
      <c r="I554" s="90" t="s">
        <v>1709</v>
      </c>
      <c r="J554" s="90" t="s">
        <v>1709</v>
      </c>
      <c r="K554" s="89">
        <v>774</v>
      </c>
      <c r="L554" s="90" t="s">
        <v>1709</v>
      </c>
      <c r="M554" s="90" t="s">
        <v>686</v>
      </c>
      <c r="N554" s="91">
        <v>47.946899999999999</v>
      </c>
      <c r="O554" s="91">
        <v>-119.8653</v>
      </c>
      <c r="P554" s="80"/>
      <c r="Q554" s="81" t="str">
        <f ca="1">IFERROR(INDEX($B$2:$B$938,MATCH(ROWS(Q$1:$Q553),$R$2:$R$938,0)),"")</f>
        <v/>
      </c>
      <c r="R554" s="79">
        <f ca="1">IF(ISNUMBER(SEARCH($P$2,B554)),MAX(R$1:$R553)+1,0)</f>
        <v>0</v>
      </c>
    </row>
    <row r="555" spans="1:18" x14ac:dyDescent="0.35">
      <c r="A555" s="89">
        <v>910317</v>
      </c>
      <c r="B555" s="90" t="s">
        <v>685</v>
      </c>
      <c r="D555" s="89">
        <v>425</v>
      </c>
      <c r="E555" s="90" t="s">
        <v>1709</v>
      </c>
      <c r="G555" s="90" t="s">
        <v>249</v>
      </c>
      <c r="H555" s="90" t="s">
        <v>162</v>
      </c>
      <c r="I555" s="90" t="s">
        <v>1709</v>
      </c>
      <c r="J555" s="90" t="s">
        <v>1709</v>
      </c>
      <c r="K555" s="89">
        <v>132</v>
      </c>
      <c r="L555" s="90" t="s">
        <v>1709</v>
      </c>
      <c r="M555" s="90" t="s">
        <v>684</v>
      </c>
      <c r="N555" s="91">
        <v>39.024800999999997</v>
      </c>
      <c r="O555" s="91">
        <v>-120.596383</v>
      </c>
      <c r="P555" s="80"/>
      <c r="Q555" s="81" t="str">
        <f ca="1">IFERROR(INDEX($B$2:$B$938,MATCH(ROWS(Q$1:$Q554),$R$2:$R$938,0)),"")</f>
        <v/>
      </c>
      <c r="R555" s="79">
        <f ca="1">IF(ISNUMBER(SEARCH($P$2,B555)),MAX(R$1:$R554)+1,0)</f>
        <v>0</v>
      </c>
    </row>
    <row r="556" spans="1:18" x14ac:dyDescent="0.35">
      <c r="A556" s="89">
        <v>500224</v>
      </c>
      <c r="B556" s="90" t="s">
        <v>683</v>
      </c>
      <c r="D556" s="89">
        <v>50917</v>
      </c>
      <c r="E556" s="90" t="s">
        <v>1709</v>
      </c>
      <c r="F556" s="89">
        <v>61383</v>
      </c>
      <c r="G556" s="90" t="s">
        <v>190</v>
      </c>
      <c r="H556" s="90" t="s">
        <v>162</v>
      </c>
      <c r="I556" s="90" t="s">
        <v>195</v>
      </c>
      <c r="J556" s="90" t="s">
        <v>1709</v>
      </c>
      <c r="K556" s="89">
        <v>3.3</v>
      </c>
      <c r="L556" s="90" t="s">
        <v>1709</v>
      </c>
      <c r="M556" s="90" t="s">
        <v>682</v>
      </c>
      <c r="N556" s="91">
        <v>45.480701000000003</v>
      </c>
      <c r="O556" s="91">
        <v>-121.59984</v>
      </c>
      <c r="P556" s="80"/>
      <c r="Q556" s="81" t="str">
        <f ca="1">IFERROR(INDEX($B$2:$B$938,MATCH(ROWS(Q$1:$Q555),$R$2:$R$938,0)),"")</f>
        <v/>
      </c>
      <c r="R556" s="79">
        <f ca="1">IF(ISNUMBER(SEARCH($P$2,B556)),MAX(R$1:$R555)+1,0)</f>
        <v>0</v>
      </c>
    </row>
    <row r="557" spans="1:18" x14ac:dyDescent="0.35">
      <c r="A557" s="89">
        <v>700117</v>
      </c>
      <c r="B557" s="90" t="s">
        <v>680</v>
      </c>
      <c r="D557" s="89">
        <v>58601</v>
      </c>
      <c r="E557" s="90" t="s">
        <v>1709</v>
      </c>
      <c r="G557" s="90" t="s">
        <v>225</v>
      </c>
      <c r="H557" s="90" t="s">
        <v>189</v>
      </c>
      <c r="I557" s="90" t="s">
        <v>1709</v>
      </c>
      <c r="J557" s="90" t="s">
        <v>161</v>
      </c>
      <c r="K557" s="89">
        <v>3</v>
      </c>
      <c r="L557" s="90" t="s">
        <v>1709</v>
      </c>
      <c r="M557" s="90" t="s">
        <v>679</v>
      </c>
      <c r="N557" s="91">
        <v>38.291389000000002</v>
      </c>
      <c r="O557" s="91">
        <v>-113.00833299999999</v>
      </c>
      <c r="P557" s="80"/>
      <c r="Q557" s="81" t="str">
        <f ca="1">IFERROR(INDEX($B$2:$B$938,MATCH(ROWS(Q$1:$Q556),$R$2:$R$938,0)),"")</f>
        <v/>
      </c>
      <c r="R557" s="79">
        <f ca="1">IF(ISNUMBER(SEARCH($P$2,B557)),MAX(R$1:$R556)+1,0)</f>
        <v>0</v>
      </c>
    </row>
    <row r="558" spans="1:18" x14ac:dyDescent="0.35">
      <c r="A558" s="89">
        <v>910488</v>
      </c>
      <c r="B558" s="90" t="s">
        <v>1532</v>
      </c>
      <c r="D558" s="89">
        <v>62812</v>
      </c>
      <c r="E558" s="90" t="s">
        <v>1709</v>
      </c>
      <c r="F558" s="89">
        <v>61638</v>
      </c>
      <c r="G558" s="90" t="s">
        <v>225</v>
      </c>
      <c r="H558" s="90" t="s">
        <v>189</v>
      </c>
      <c r="I558" s="90" t="s">
        <v>366</v>
      </c>
      <c r="J558" s="90" t="s">
        <v>1709</v>
      </c>
      <c r="K558" s="89">
        <v>99</v>
      </c>
      <c r="L558" s="90" t="s">
        <v>1709</v>
      </c>
      <c r="M558" s="90" t="s">
        <v>1533</v>
      </c>
      <c r="N558" s="91">
        <v>38.490667000000002</v>
      </c>
      <c r="O558" s="91">
        <v>-113.018283</v>
      </c>
      <c r="P558" s="80"/>
      <c r="Q558" s="81" t="str">
        <f ca="1">IFERROR(INDEX($B$2:$B$938,MATCH(ROWS(Q$1:$Q557),$R$2:$R$938,0)),"")</f>
        <v/>
      </c>
      <c r="R558" s="79">
        <f ca="1">IF(ISNUMBER(SEARCH($P$2,B558)),MAX(R$1:$R557)+1,0)</f>
        <v>0</v>
      </c>
    </row>
    <row r="559" spans="1:18" x14ac:dyDescent="0.35">
      <c r="A559" s="89">
        <v>800165</v>
      </c>
      <c r="B559" s="90" t="s">
        <v>678</v>
      </c>
      <c r="D559" s="89">
        <v>57079</v>
      </c>
      <c r="E559" s="90" t="s">
        <v>1709</v>
      </c>
      <c r="F559" s="89">
        <v>61011</v>
      </c>
      <c r="G559" s="90" t="s">
        <v>225</v>
      </c>
      <c r="H559" s="90" t="s">
        <v>196</v>
      </c>
      <c r="I559" s="90" t="s">
        <v>195</v>
      </c>
      <c r="J559" s="90" t="s">
        <v>1709</v>
      </c>
      <c r="K559" s="89">
        <v>200</v>
      </c>
      <c r="L559" s="90" t="s">
        <v>1932</v>
      </c>
      <c r="M559" s="90" t="s">
        <v>677</v>
      </c>
      <c r="N559" s="91">
        <v>38.535690000000002</v>
      </c>
      <c r="O559" s="91">
        <v>-112.935</v>
      </c>
      <c r="P559" s="80"/>
      <c r="Q559" s="81" t="str">
        <f ca="1">IFERROR(INDEX($B$2:$B$938,MATCH(ROWS(Q$1:$Q558),$R$2:$R$938,0)),"")</f>
        <v/>
      </c>
      <c r="R559" s="79">
        <f ca="1">IF(ISNUMBER(SEARCH($P$2,B559)),MAX(R$1:$R558)+1,0)</f>
        <v>0</v>
      </c>
    </row>
    <row r="560" spans="1:18" x14ac:dyDescent="0.35">
      <c r="A560" s="89">
        <v>700116</v>
      </c>
      <c r="B560" s="90" t="s">
        <v>1534</v>
      </c>
      <c r="D560" s="89">
        <v>59958</v>
      </c>
      <c r="E560" s="90" t="s">
        <v>1709</v>
      </c>
      <c r="F560" s="89">
        <v>65394</v>
      </c>
      <c r="G560" s="90" t="s">
        <v>225</v>
      </c>
      <c r="H560" s="90" t="s">
        <v>189</v>
      </c>
      <c r="I560" s="90" t="s">
        <v>1709</v>
      </c>
      <c r="J560" s="90" t="s">
        <v>161</v>
      </c>
      <c r="K560" s="89">
        <v>3</v>
      </c>
      <c r="L560" s="90" t="s">
        <v>1709</v>
      </c>
      <c r="M560" s="90" t="s">
        <v>681</v>
      </c>
      <c r="N560" s="91">
        <v>38.388243000000003</v>
      </c>
      <c r="O560" s="91">
        <v>-112.99081200000001</v>
      </c>
      <c r="P560" s="80"/>
      <c r="Q560" s="81" t="str">
        <f ca="1">IFERROR(INDEX($B$2:$B$938,MATCH(ROWS(Q$1:$Q559),$R$2:$R$938,0)),"")</f>
        <v/>
      </c>
      <c r="R560" s="79">
        <f ca="1">IF(ISNUMBER(SEARCH($P$2,B560)),MAX(R$1:$R559)+1,0)</f>
        <v>0</v>
      </c>
    </row>
    <row r="561" spans="1:18" x14ac:dyDescent="0.35">
      <c r="A561" s="89">
        <v>800009</v>
      </c>
      <c r="B561" s="90" t="s">
        <v>676</v>
      </c>
      <c r="D561" s="89">
        <v>57107</v>
      </c>
      <c r="E561" s="90" t="s">
        <v>1709</v>
      </c>
      <c r="F561" s="89">
        <v>61307</v>
      </c>
      <c r="G561" s="90" t="s">
        <v>225</v>
      </c>
      <c r="H561" s="90" t="s">
        <v>196</v>
      </c>
      <c r="I561" s="90" t="s">
        <v>195</v>
      </c>
      <c r="J561" s="90" t="s">
        <v>1709</v>
      </c>
      <c r="K561" s="89">
        <v>102</v>
      </c>
      <c r="L561" s="90" t="s">
        <v>1933</v>
      </c>
      <c r="M561" s="90" t="s">
        <v>675</v>
      </c>
      <c r="N561" s="91">
        <v>38.585230000000003</v>
      </c>
      <c r="O561" s="91">
        <v>-112.931</v>
      </c>
      <c r="P561" s="80"/>
      <c r="Q561" s="81" t="str">
        <f ca="1">IFERROR(INDEX($B$2:$B$938,MATCH(ROWS(Q$1:$Q560),$R$2:$R$938,0)),"")</f>
        <v/>
      </c>
      <c r="R561" s="79">
        <f ca="1">IF(ISNUMBER(SEARCH($P$2,B561)),MAX(R$1:$R560)+1,0)</f>
        <v>0</v>
      </c>
    </row>
    <row r="562" spans="1:18" x14ac:dyDescent="0.35">
      <c r="A562" s="89">
        <v>501100</v>
      </c>
      <c r="B562" s="90" t="s">
        <v>674</v>
      </c>
      <c r="E562" s="90" t="s">
        <v>1709</v>
      </c>
      <c r="G562" s="90" t="s">
        <v>163</v>
      </c>
      <c r="H562" s="90" t="s">
        <v>162</v>
      </c>
      <c r="I562" s="90" t="s">
        <v>1709</v>
      </c>
      <c r="J562" s="90" t="s">
        <v>161</v>
      </c>
      <c r="K562" s="89">
        <v>29.5</v>
      </c>
      <c r="L562" s="90" t="s">
        <v>1709</v>
      </c>
      <c r="M562" s="90" t="s">
        <v>1709</v>
      </c>
      <c r="P562" s="80"/>
      <c r="Q562" s="81" t="str">
        <f ca="1">IFERROR(INDEX($B$2:$B$938,MATCH(ROWS(Q$1:$Q561),$R$2:$R$938,0)),"")</f>
        <v/>
      </c>
      <c r="R562" s="79">
        <f ca="1">IF(ISNUMBER(SEARCH($P$2,B562)),MAX(R$1:$R561)+1,0)</f>
        <v>0</v>
      </c>
    </row>
    <row r="563" spans="1:18" x14ac:dyDescent="0.35">
      <c r="A563" s="89">
        <v>910537</v>
      </c>
      <c r="B563" s="90" t="s">
        <v>1641</v>
      </c>
      <c r="D563" s="89">
        <v>62812</v>
      </c>
      <c r="E563" s="90" t="s">
        <v>1709</v>
      </c>
      <c r="G563" s="90" t="s">
        <v>225</v>
      </c>
      <c r="H563" s="90" t="s">
        <v>189</v>
      </c>
      <c r="I563" s="90" t="s">
        <v>1709</v>
      </c>
      <c r="J563" s="90" t="s">
        <v>1709</v>
      </c>
      <c r="K563" s="89">
        <v>60</v>
      </c>
      <c r="L563" s="90" t="s">
        <v>1709</v>
      </c>
      <c r="M563" s="90" t="s">
        <v>1533</v>
      </c>
      <c r="N563" s="91">
        <v>38.490667000000002</v>
      </c>
      <c r="O563" s="91">
        <v>-113.018283</v>
      </c>
      <c r="P563" s="80"/>
      <c r="Q563" s="81" t="str">
        <f ca="1">IFERROR(INDEX($B$2:$B$938,MATCH(ROWS(Q$1:$Q562),$R$2:$R$938,0)),"")</f>
        <v/>
      </c>
      <c r="R563" s="79">
        <f ca="1">IF(ISNUMBER(SEARCH($P$2,B563)),MAX(R$1:$R562)+1,0)</f>
        <v>0</v>
      </c>
    </row>
    <row r="564" spans="1:18" x14ac:dyDescent="0.35">
      <c r="A564" s="89">
        <v>500324</v>
      </c>
      <c r="B564" s="90" t="s">
        <v>673</v>
      </c>
      <c r="D564" s="89">
        <v>6398</v>
      </c>
      <c r="E564" s="90" t="s">
        <v>1709</v>
      </c>
      <c r="G564" s="90" t="s">
        <v>197</v>
      </c>
      <c r="H564" s="90" t="s">
        <v>162</v>
      </c>
      <c r="I564" s="90" t="s">
        <v>1709</v>
      </c>
      <c r="J564" s="90" t="s">
        <v>1709</v>
      </c>
      <c r="K564" s="89">
        <v>27.7</v>
      </c>
      <c r="L564" s="90" t="s">
        <v>321</v>
      </c>
      <c r="M564" s="90" t="s">
        <v>672</v>
      </c>
      <c r="N564" s="91">
        <v>42.669899000000001</v>
      </c>
      <c r="O564" s="91">
        <v>-113.483175</v>
      </c>
      <c r="P564" s="80"/>
      <c r="Q564" s="81" t="str">
        <f ca="1">IFERROR(INDEX($B$2:$B$938,MATCH(ROWS(Q$1:$Q563),$R$2:$R$938,0)),"")</f>
        <v/>
      </c>
      <c r="R564" s="79">
        <f ca="1">IF(ISNUMBER(SEARCH($P$2,B564)),MAX(R$1:$R563)+1,0)</f>
        <v>0</v>
      </c>
    </row>
    <row r="565" spans="1:18" x14ac:dyDescent="0.35">
      <c r="A565" s="89">
        <v>500210</v>
      </c>
      <c r="B565" s="90" t="s">
        <v>671</v>
      </c>
      <c r="D565" s="89">
        <v>10325</v>
      </c>
      <c r="E565" s="90" t="s">
        <v>1709</v>
      </c>
      <c r="F565" s="89">
        <v>61425</v>
      </c>
      <c r="G565" s="90" t="s">
        <v>197</v>
      </c>
      <c r="H565" s="90" t="s">
        <v>162</v>
      </c>
      <c r="I565" s="90" t="s">
        <v>195</v>
      </c>
      <c r="J565" s="90" t="s">
        <v>1709</v>
      </c>
      <c r="K565" s="89">
        <v>3.1</v>
      </c>
      <c r="L565" s="90" t="s">
        <v>1709</v>
      </c>
      <c r="M565" s="90" t="s">
        <v>670</v>
      </c>
      <c r="N565" s="91">
        <v>42.260843999999999</v>
      </c>
      <c r="O565" s="91">
        <v>-111.665589</v>
      </c>
      <c r="P565" s="80"/>
      <c r="Q565" s="81" t="str">
        <f ca="1">IFERROR(INDEX($B$2:$B$938,MATCH(ROWS(Q$1:$Q564),$R$2:$R$938,0)),"")</f>
        <v/>
      </c>
      <c r="R565" s="79">
        <f ca="1">IF(ISNUMBER(SEARCH($P$2,B565)),MAX(R$1:$R564)+1,0)</f>
        <v>0</v>
      </c>
    </row>
    <row r="566" spans="1:18" x14ac:dyDescent="0.35">
      <c r="A566" s="89">
        <v>910051</v>
      </c>
      <c r="B566" s="90" t="s">
        <v>669</v>
      </c>
      <c r="C566" s="89">
        <v>1001435</v>
      </c>
      <c r="D566" s="89">
        <v>55700</v>
      </c>
      <c r="E566" s="90" t="s">
        <v>1709</v>
      </c>
      <c r="G566" s="90" t="s">
        <v>178</v>
      </c>
      <c r="H566" s="90" t="s">
        <v>166</v>
      </c>
      <c r="I566" s="90" t="s">
        <v>1709</v>
      </c>
      <c r="J566" s="90" t="s">
        <v>1709</v>
      </c>
      <c r="K566" s="89">
        <v>310</v>
      </c>
      <c r="L566" s="90" t="s">
        <v>1709</v>
      </c>
      <c r="M566" s="90" t="s">
        <v>668</v>
      </c>
      <c r="N566" s="91">
        <v>46.138824</v>
      </c>
      <c r="O566" s="91">
        <v>-122.985506</v>
      </c>
      <c r="P566" s="80"/>
      <c r="Q566" s="81" t="str">
        <f ca="1">IFERROR(INDEX($B$2:$B$938,MATCH(ROWS(Q$1:$Q565),$R$2:$R$938,0)),"")</f>
        <v/>
      </c>
      <c r="R566" s="79">
        <f ca="1">IF(ISNUMBER(SEARCH($P$2,B566)),MAX(R$1:$R565)+1,0)</f>
        <v>0</v>
      </c>
    </row>
    <row r="567" spans="1:18" x14ac:dyDescent="0.35">
      <c r="A567" s="89">
        <v>700138</v>
      </c>
      <c r="B567" s="90" t="s">
        <v>667</v>
      </c>
      <c r="D567" s="89">
        <v>57859</v>
      </c>
      <c r="E567" s="90" t="s">
        <v>1709</v>
      </c>
      <c r="F567" s="89">
        <v>62019</v>
      </c>
      <c r="G567" s="90" t="s">
        <v>245</v>
      </c>
      <c r="H567" s="90" t="s">
        <v>189</v>
      </c>
      <c r="I567" s="90" t="s">
        <v>195</v>
      </c>
      <c r="J567" s="90" t="s">
        <v>161</v>
      </c>
      <c r="K567" s="89">
        <v>250</v>
      </c>
      <c r="L567" s="90" t="s">
        <v>1934</v>
      </c>
      <c r="M567" s="90" t="s">
        <v>666</v>
      </c>
      <c r="N567" s="91">
        <v>36.529949999999999</v>
      </c>
      <c r="O567" s="91">
        <v>-114.770308</v>
      </c>
      <c r="P567" s="80"/>
      <c r="Q567" s="81" t="str">
        <f ca="1">IFERROR(INDEX($B$2:$B$938,MATCH(ROWS(Q$1:$Q566),$R$2:$R$938,0)),"")</f>
        <v/>
      </c>
      <c r="R567" s="79">
        <f ca="1">IF(ISNUMBER(SEARCH($P$2,B567)),MAX(R$1:$R566)+1,0)</f>
        <v>0</v>
      </c>
    </row>
    <row r="568" spans="1:18" x14ac:dyDescent="0.35">
      <c r="A568" s="89">
        <v>910489</v>
      </c>
      <c r="B568" s="90" t="s">
        <v>1535</v>
      </c>
      <c r="D568" s="89">
        <v>63114</v>
      </c>
      <c r="E568" s="90" t="s">
        <v>1709</v>
      </c>
      <c r="F568" s="89">
        <v>64321</v>
      </c>
      <c r="G568" s="90" t="s">
        <v>167</v>
      </c>
      <c r="H568" s="90" t="s">
        <v>196</v>
      </c>
      <c r="I568" s="90" t="s">
        <v>195</v>
      </c>
      <c r="J568" s="90" t="s">
        <v>1709</v>
      </c>
      <c r="K568" s="89">
        <v>350</v>
      </c>
      <c r="L568" s="90" t="s">
        <v>1536</v>
      </c>
      <c r="M568" s="90" t="s">
        <v>1537</v>
      </c>
      <c r="N568" s="91">
        <v>35.791142000000001</v>
      </c>
      <c r="O568" s="91">
        <v>-114.504504</v>
      </c>
      <c r="P568" s="80"/>
      <c r="Q568" s="81" t="str">
        <f ca="1">IFERROR(INDEX($B$2:$B$938,MATCH(ROWS(Q$1:$Q567),$R$2:$R$938,0)),"")</f>
        <v/>
      </c>
      <c r="R568" s="79">
        <f ca="1">IF(ISNUMBER(SEARCH($P$2,B568)),MAX(R$1:$R567)+1,0)</f>
        <v>0</v>
      </c>
    </row>
    <row r="569" spans="1:18" x14ac:dyDescent="0.35">
      <c r="A569" s="89">
        <v>501101</v>
      </c>
      <c r="B569" s="90" t="s">
        <v>665</v>
      </c>
      <c r="E569" s="90" t="s">
        <v>1709</v>
      </c>
      <c r="G569" s="90" t="s">
        <v>190</v>
      </c>
      <c r="H569" s="90" t="s">
        <v>162</v>
      </c>
      <c r="I569" s="90" t="s">
        <v>1709</v>
      </c>
      <c r="J569" s="90" t="s">
        <v>161</v>
      </c>
      <c r="K569" s="89">
        <v>0.3</v>
      </c>
      <c r="L569" s="90" t="s">
        <v>1709</v>
      </c>
      <c r="M569" s="90" t="s">
        <v>1709</v>
      </c>
      <c r="P569" s="80"/>
      <c r="Q569" s="81" t="str">
        <f ca="1">IFERROR(INDEX($B$2:$B$938,MATCH(ROWS(Q$1:$Q568),$R$2:$R$938,0)),"")</f>
        <v/>
      </c>
      <c r="R569" s="79">
        <f ca="1">IF(ISNUMBER(SEARCH($P$2,B569)),MAX(R$1:$R568)+1,0)</f>
        <v>0</v>
      </c>
    </row>
    <row r="570" spans="1:18" x14ac:dyDescent="0.35">
      <c r="A570" s="89">
        <v>500002</v>
      </c>
      <c r="B570" s="90" t="s">
        <v>664</v>
      </c>
      <c r="D570" s="89">
        <v>9095</v>
      </c>
      <c r="E570" s="90" t="s">
        <v>1709</v>
      </c>
      <c r="F570" s="89">
        <v>60496</v>
      </c>
      <c r="G570" s="90" t="s">
        <v>178</v>
      </c>
      <c r="H570" s="90" t="s">
        <v>162</v>
      </c>
      <c r="I570" s="90" t="s">
        <v>1709</v>
      </c>
      <c r="J570" s="90" t="s">
        <v>1709</v>
      </c>
      <c r="K570" s="89">
        <v>14.8</v>
      </c>
      <c r="L570" s="90" t="s">
        <v>1709</v>
      </c>
      <c r="M570" s="90" t="s">
        <v>663</v>
      </c>
      <c r="N570" s="91">
        <v>47.653610999999998</v>
      </c>
      <c r="O570" s="91">
        <v>-117.420556</v>
      </c>
      <c r="P570" s="80"/>
      <c r="Q570" s="81" t="str">
        <f ca="1">IFERROR(INDEX($B$2:$B$938,MATCH(ROWS(Q$1:$Q569),$R$2:$R$938,0)),"")</f>
        <v/>
      </c>
      <c r="R570" s="79">
        <f ca="1">IF(ISNUMBER(SEARCH($P$2,B570)),MAX(R$1:$R569)+1,0)</f>
        <v>0</v>
      </c>
    </row>
    <row r="571" spans="1:18" x14ac:dyDescent="0.35">
      <c r="A571" s="89">
        <v>910318</v>
      </c>
      <c r="B571" s="90" t="s">
        <v>662</v>
      </c>
      <c r="D571" s="89">
        <v>58099</v>
      </c>
      <c r="E571" s="90" t="s">
        <v>1709</v>
      </c>
      <c r="F571" s="89">
        <v>64161</v>
      </c>
      <c r="G571" s="90" t="s">
        <v>190</v>
      </c>
      <c r="H571" s="90" t="s">
        <v>196</v>
      </c>
      <c r="I571" s="90" t="s">
        <v>195</v>
      </c>
      <c r="J571" s="90" t="s">
        <v>1709</v>
      </c>
      <c r="K571" s="89">
        <v>200</v>
      </c>
      <c r="L571" s="90" t="s">
        <v>188</v>
      </c>
      <c r="M571" s="90" t="s">
        <v>1642</v>
      </c>
      <c r="N571" s="91">
        <v>45.585700000000003</v>
      </c>
      <c r="O571" s="91">
        <v>-120.0904</v>
      </c>
      <c r="P571" s="80"/>
      <c r="Q571" s="81" t="str">
        <f ca="1">IFERROR(INDEX($B$2:$B$938,MATCH(ROWS(Q$1:$Q570),$R$2:$R$938,0)),"")</f>
        <v/>
      </c>
      <c r="R571" s="79">
        <f ca="1">IF(ISNUMBER(SEARCH($P$2,B571)),MAX(R$1:$R570)+1,0)</f>
        <v>0</v>
      </c>
    </row>
    <row r="572" spans="1:18" x14ac:dyDescent="0.35">
      <c r="A572" s="89">
        <v>910319</v>
      </c>
      <c r="B572" s="90" t="s">
        <v>661</v>
      </c>
      <c r="E572" s="90" t="s">
        <v>1709</v>
      </c>
      <c r="F572" s="89">
        <v>64287</v>
      </c>
      <c r="G572" s="90" t="s">
        <v>163</v>
      </c>
      <c r="H572" s="90" t="s">
        <v>196</v>
      </c>
      <c r="I572" s="90" t="s">
        <v>195</v>
      </c>
      <c r="J572" s="90" t="s">
        <v>161</v>
      </c>
      <c r="L572" s="90" t="s">
        <v>1709</v>
      </c>
      <c r="M572" s="90" t="s">
        <v>1709</v>
      </c>
      <c r="P572" s="80"/>
      <c r="Q572" s="81" t="str">
        <f ca="1">IFERROR(INDEX($B$2:$B$938,MATCH(ROWS(Q$1:$Q571),$R$2:$R$938,0)),"")</f>
        <v/>
      </c>
      <c r="R572" s="79">
        <f ca="1">IF(ISNUMBER(SEARCH($P$2,B572)),MAX(R$1:$R571)+1,0)</f>
        <v>0</v>
      </c>
    </row>
    <row r="573" spans="1:18" x14ac:dyDescent="0.35">
      <c r="A573" s="89">
        <v>501142</v>
      </c>
      <c r="B573" s="90" t="s">
        <v>660</v>
      </c>
      <c r="E573" s="90" t="s">
        <v>1709</v>
      </c>
      <c r="G573" s="90" t="s">
        <v>163</v>
      </c>
      <c r="H573" s="90" t="s">
        <v>162</v>
      </c>
      <c r="I573" s="90" t="s">
        <v>1709</v>
      </c>
      <c r="J573" s="90" t="s">
        <v>161</v>
      </c>
      <c r="K573" s="89">
        <v>0.5</v>
      </c>
      <c r="L573" s="90" t="s">
        <v>1709</v>
      </c>
      <c r="M573" s="90" t="s">
        <v>1709</v>
      </c>
      <c r="P573" s="80"/>
      <c r="Q573" s="81" t="str">
        <f ca="1">IFERROR(INDEX($B$2:$B$938,MATCH(ROWS(Q$1:$Q572),$R$2:$R$938,0)),"")</f>
        <v/>
      </c>
      <c r="R573" s="79">
        <f ca="1">IF(ISNUMBER(SEARCH($P$2,B573)),MAX(R$1:$R572)+1,0)</f>
        <v>0</v>
      </c>
    </row>
    <row r="574" spans="1:18" x14ac:dyDescent="0.35">
      <c r="A574" s="89">
        <v>500005</v>
      </c>
      <c r="B574" s="90" t="s">
        <v>659</v>
      </c>
      <c r="D574" s="89">
        <v>148</v>
      </c>
      <c r="E574" s="90" t="s">
        <v>1709</v>
      </c>
      <c r="G574" s="90" t="s">
        <v>167</v>
      </c>
      <c r="H574" s="90" t="s">
        <v>162</v>
      </c>
      <c r="I574" s="90" t="s">
        <v>1709</v>
      </c>
      <c r="J574" s="90" t="s">
        <v>1709</v>
      </c>
      <c r="K574" s="89">
        <v>63.5</v>
      </c>
      <c r="L574" s="90" t="s">
        <v>1709</v>
      </c>
      <c r="M574" s="90" t="s">
        <v>658</v>
      </c>
      <c r="N574" s="91">
        <v>33.553600000000003</v>
      </c>
      <c r="O574" s="91">
        <v>-111.4431</v>
      </c>
      <c r="P574" s="80"/>
      <c r="Q574" s="81" t="str">
        <f ca="1">IFERROR(INDEX($B$2:$B$938,MATCH(ROWS(Q$1:$Q573),$R$2:$R$938,0)),"")</f>
        <v/>
      </c>
      <c r="R574" s="79">
        <f ca="1">IF(ISNUMBER(SEARCH($P$2,B574)),MAX(R$1:$R573)+1,0)</f>
        <v>0</v>
      </c>
    </row>
    <row r="575" spans="1:18" x14ac:dyDescent="0.35">
      <c r="A575" s="89">
        <v>500009</v>
      </c>
      <c r="B575" s="90" t="s">
        <v>657</v>
      </c>
      <c r="D575" s="89">
        <v>514</v>
      </c>
      <c r="E575" s="90" t="s">
        <v>1709</v>
      </c>
      <c r="G575" s="90" t="s">
        <v>279</v>
      </c>
      <c r="H575" s="90" t="s">
        <v>162</v>
      </c>
      <c r="I575" s="90" t="s">
        <v>1709</v>
      </c>
      <c r="J575" s="90" t="s">
        <v>1709</v>
      </c>
      <c r="K575" s="89">
        <v>173.2</v>
      </c>
      <c r="L575" s="90" t="s">
        <v>1709</v>
      </c>
      <c r="M575" s="90" t="s">
        <v>656</v>
      </c>
      <c r="N575" s="91">
        <v>38.451752999999997</v>
      </c>
      <c r="O575" s="91">
        <v>-107.539299</v>
      </c>
      <c r="P575" s="80"/>
      <c r="Q575" s="81" t="str">
        <f ca="1">IFERROR(INDEX($B$2:$B$938,MATCH(ROWS(Q$1:$Q574),$R$2:$R$938,0)),"")</f>
        <v/>
      </c>
      <c r="R575" s="79">
        <f ca="1">IF(ISNUMBER(SEARCH($P$2,B575)),MAX(R$1:$R574)+1,0)</f>
        <v>0</v>
      </c>
    </row>
    <row r="576" spans="1:18" x14ac:dyDescent="0.35">
      <c r="A576" s="89">
        <v>500028</v>
      </c>
      <c r="B576" s="90" t="s">
        <v>655</v>
      </c>
      <c r="D576" s="89">
        <v>3918</v>
      </c>
      <c r="E576" s="90" t="s">
        <v>1709</v>
      </c>
      <c r="G576" s="90" t="s">
        <v>178</v>
      </c>
      <c r="H576" s="90" t="s">
        <v>162</v>
      </c>
      <c r="I576" s="90" t="s">
        <v>1709</v>
      </c>
      <c r="J576" s="90" t="s">
        <v>1709</v>
      </c>
      <c r="K576" s="89">
        <v>300</v>
      </c>
      <c r="L576" s="90" t="s">
        <v>1709</v>
      </c>
      <c r="M576" s="90" t="s">
        <v>654</v>
      </c>
      <c r="N576" s="91">
        <v>46.534700000000001</v>
      </c>
      <c r="O576" s="91">
        <v>-122.4247</v>
      </c>
      <c r="P576" s="80"/>
      <c r="Q576" s="81" t="str">
        <f ca="1">IFERROR(INDEX($B$2:$B$938,MATCH(ROWS(Q$1:$Q575),$R$2:$R$938,0)),"")</f>
        <v/>
      </c>
      <c r="R576" s="79">
        <f ca="1">IF(ISNUMBER(SEARCH($P$2,B576)),MAX(R$1:$R575)+1,0)</f>
        <v>0</v>
      </c>
    </row>
    <row r="577" spans="1:18" x14ac:dyDescent="0.35">
      <c r="A577" s="89">
        <v>500038</v>
      </c>
      <c r="B577" s="90" t="s">
        <v>653</v>
      </c>
      <c r="D577" s="89">
        <v>6208</v>
      </c>
      <c r="E577" s="90" t="s">
        <v>1709</v>
      </c>
      <c r="G577" s="90" t="s">
        <v>279</v>
      </c>
      <c r="H577" s="90" t="s">
        <v>162</v>
      </c>
      <c r="I577" s="90" t="s">
        <v>1709</v>
      </c>
      <c r="J577" s="90" t="s">
        <v>1709</v>
      </c>
      <c r="K577" s="89">
        <v>200</v>
      </c>
      <c r="L577" s="90" t="s">
        <v>1709</v>
      </c>
      <c r="M577" s="90" t="s">
        <v>652</v>
      </c>
      <c r="N577" s="91">
        <v>39.094197000000001</v>
      </c>
      <c r="O577" s="91">
        <v>-106.35233100000001</v>
      </c>
      <c r="P577" s="80"/>
      <c r="Q577" s="81" t="str">
        <f ca="1">IFERROR(INDEX($B$2:$B$938,MATCH(ROWS(Q$1:$Q576),$R$2:$R$938,0)),"")</f>
        <v/>
      </c>
      <c r="R577" s="79">
        <f ca="1">IF(ISNUMBER(SEARCH($P$2,B577)),MAX(R$1:$R576)+1,0)</f>
        <v>0</v>
      </c>
    </row>
    <row r="578" spans="1:18" x14ac:dyDescent="0.35">
      <c r="A578" s="89">
        <v>800021</v>
      </c>
      <c r="B578" s="90" t="s">
        <v>651</v>
      </c>
      <c r="D578" s="89">
        <v>56752</v>
      </c>
      <c r="E578" s="90" t="s">
        <v>1709</v>
      </c>
      <c r="F578" s="89">
        <v>60811</v>
      </c>
      <c r="G578" s="90" t="s">
        <v>182</v>
      </c>
      <c r="H578" s="90" t="s">
        <v>196</v>
      </c>
      <c r="I578" s="90" t="s">
        <v>195</v>
      </c>
      <c r="J578" s="90" t="s">
        <v>1709</v>
      </c>
      <c r="K578" s="89">
        <v>61</v>
      </c>
      <c r="L578" s="90" t="s">
        <v>1709</v>
      </c>
      <c r="M578" s="90" t="s">
        <v>650</v>
      </c>
      <c r="N578" s="91">
        <v>41.288055999999997</v>
      </c>
      <c r="O578" s="91">
        <v>-110.48074099999999</v>
      </c>
      <c r="P578" s="80"/>
      <c r="Q578" s="81" t="str">
        <f ca="1">IFERROR(INDEX($B$2:$B$938,MATCH(ROWS(Q$1:$Q577),$R$2:$R$938,0)),"")</f>
        <v/>
      </c>
      <c r="R578" s="79">
        <f ca="1">IF(ISNUMBER(SEARCH($P$2,B578)),MAX(R$1:$R577)+1,0)</f>
        <v>0</v>
      </c>
    </row>
    <row r="579" spans="1:18" x14ac:dyDescent="0.35">
      <c r="A579" s="89">
        <v>800022</v>
      </c>
      <c r="B579" s="90" t="s">
        <v>649</v>
      </c>
      <c r="D579" s="89">
        <v>56753</v>
      </c>
      <c r="E579" s="90" t="s">
        <v>1709</v>
      </c>
      <c r="F579" s="89">
        <v>60812</v>
      </c>
      <c r="G579" s="90" t="s">
        <v>182</v>
      </c>
      <c r="H579" s="90" t="s">
        <v>196</v>
      </c>
      <c r="I579" s="90" t="s">
        <v>195</v>
      </c>
      <c r="J579" s="90" t="s">
        <v>1709</v>
      </c>
      <c r="K579" s="89">
        <v>80</v>
      </c>
      <c r="L579" s="90" t="s">
        <v>1709</v>
      </c>
      <c r="M579" s="90" t="s">
        <v>648</v>
      </c>
      <c r="N579" s="91">
        <v>41.263888999999999</v>
      </c>
      <c r="O579" s="91">
        <v>-110.544444</v>
      </c>
      <c r="P579" s="80"/>
      <c r="Q579" s="81" t="str">
        <f ca="1">IFERROR(INDEX($B$2:$B$938,MATCH(ROWS(Q$1:$Q578),$R$2:$R$938,0)),"")</f>
        <v/>
      </c>
      <c r="R579" s="79">
        <f ca="1">IF(ISNUMBER(SEARCH($P$2,B579)),MAX(R$1:$R578)+1,0)</f>
        <v>0</v>
      </c>
    </row>
    <row r="580" spans="1:18" x14ac:dyDescent="0.35">
      <c r="A580" s="89">
        <v>710133</v>
      </c>
      <c r="B580" s="90" t="s">
        <v>647</v>
      </c>
      <c r="D580" s="89">
        <v>60009</v>
      </c>
      <c r="E580" s="90" t="s">
        <v>1709</v>
      </c>
      <c r="F580" s="89">
        <v>63449</v>
      </c>
      <c r="G580" s="90" t="s">
        <v>197</v>
      </c>
      <c r="H580" s="90" t="s">
        <v>189</v>
      </c>
      <c r="I580" s="90" t="s">
        <v>195</v>
      </c>
      <c r="J580" s="90" t="s">
        <v>1709</v>
      </c>
      <c r="K580" s="89">
        <v>20</v>
      </c>
      <c r="L580" s="90" t="s">
        <v>1709</v>
      </c>
      <c r="M580" s="90" t="s">
        <v>646</v>
      </c>
      <c r="N580" s="91">
        <v>43.213000000000001</v>
      </c>
      <c r="O580" s="91">
        <v>-116.43899999999999</v>
      </c>
      <c r="P580" s="80"/>
      <c r="Q580" s="81" t="str">
        <f ca="1">IFERROR(INDEX($B$2:$B$938,MATCH(ROWS(Q$1:$Q579),$R$2:$R$938,0)),"")</f>
        <v/>
      </c>
      <c r="R580" s="79">
        <f ca="1">IF(ISNUMBER(SEARCH($P$2,B580)),MAX(R$1:$R579)+1,0)</f>
        <v>0</v>
      </c>
    </row>
    <row r="581" spans="1:18" x14ac:dyDescent="0.35">
      <c r="A581" s="89">
        <v>501102</v>
      </c>
      <c r="B581" s="90" t="s">
        <v>645</v>
      </c>
      <c r="D581" s="89">
        <v>2192</v>
      </c>
      <c r="E581" s="90" t="s">
        <v>1709</v>
      </c>
      <c r="G581" s="90" t="s">
        <v>172</v>
      </c>
      <c r="H581" s="90" t="s">
        <v>162</v>
      </c>
      <c r="I581" s="90" t="s">
        <v>1709</v>
      </c>
      <c r="J581" s="90" t="s">
        <v>1709</v>
      </c>
      <c r="K581" s="89">
        <v>12</v>
      </c>
      <c r="L581" s="90" t="s">
        <v>1709</v>
      </c>
      <c r="M581" s="90" t="s">
        <v>644</v>
      </c>
      <c r="N581" s="91">
        <v>45.225740999999999</v>
      </c>
      <c r="O581" s="91">
        <v>-109.762489</v>
      </c>
      <c r="P581" s="80"/>
      <c r="Q581" s="81" t="str">
        <f ca="1">IFERROR(INDEX($B$2:$B$938,MATCH(ROWS(Q$1:$Q580),$R$2:$R$938,0)),"")</f>
        <v/>
      </c>
      <c r="R581" s="79">
        <f ca="1">IF(ISNUMBER(SEARCH($P$2,B581)),MAX(R$1:$R580)+1,0)</f>
        <v>0</v>
      </c>
    </row>
    <row r="582" spans="1:18" x14ac:dyDescent="0.35">
      <c r="A582" s="89">
        <v>501103</v>
      </c>
      <c r="B582" s="90" t="s">
        <v>643</v>
      </c>
      <c r="E582" s="90" t="s">
        <v>1709</v>
      </c>
      <c r="G582" s="90" t="s">
        <v>163</v>
      </c>
      <c r="H582" s="90" t="s">
        <v>162</v>
      </c>
      <c r="I582" s="90" t="s">
        <v>1709</v>
      </c>
      <c r="J582" s="90" t="s">
        <v>161</v>
      </c>
      <c r="K582" s="89">
        <v>0.5</v>
      </c>
      <c r="L582" s="90" t="s">
        <v>1709</v>
      </c>
      <c r="M582" s="90" t="s">
        <v>1709</v>
      </c>
      <c r="P582" s="80"/>
      <c r="Q582" s="81" t="str">
        <f ca="1">IFERROR(INDEX($B$2:$B$938,MATCH(ROWS(Q$1:$Q581),$R$2:$R$938,0)),"")</f>
        <v/>
      </c>
      <c r="R582" s="79">
        <f ca="1">IF(ISNUMBER(SEARCH($P$2,B582)),MAX(R$1:$R581)+1,0)</f>
        <v>0</v>
      </c>
    </row>
    <row r="583" spans="1:18" x14ac:dyDescent="0.35">
      <c r="A583" s="89">
        <v>910320</v>
      </c>
      <c r="B583" s="90" t="s">
        <v>642</v>
      </c>
      <c r="D583" s="89">
        <v>455</v>
      </c>
      <c r="E583" s="90" t="s">
        <v>1709</v>
      </c>
      <c r="G583" s="90" t="s">
        <v>249</v>
      </c>
      <c r="H583" s="90" t="s">
        <v>162</v>
      </c>
      <c r="I583" s="90" t="s">
        <v>1709</v>
      </c>
      <c r="J583" s="90" t="s">
        <v>1709</v>
      </c>
      <c r="K583" s="89">
        <v>46.7</v>
      </c>
      <c r="L583" s="90" t="s">
        <v>1709</v>
      </c>
      <c r="M583" s="90" t="s">
        <v>641</v>
      </c>
      <c r="N583" s="91">
        <v>39.238996</v>
      </c>
      <c r="O583" s="91">
        <v>-121.270409</v>
      </c>
      <c r="P583" s="80"/>
      <c r="Q583" s="81" t="str">
        <f ca="1">IFERROR(INDEX($B$2:$B$938,MATCH(ROWS(Q$1:$Q582),$R$2:$R$938,0)),"")</f>
        <v/>
      </c>
      <c r="R583" s="79">
        <f ca="1">IF(ISNUMBER(SEARCH($P$2,B583)),MAX(R$1:$R582)+1,0)</f>
        <v>0</v>
      </c>
    </row>
    <row r="584" spans="1:18" x14ac:dyDescent="0.35">
      <c r="A584" s="89">
        <v>510112</v>
      </c>
      <c r="B584" s="90" t="s">
        <v>640</v>
      </c>
      <c r="E584" s="90" t="s">
        <v>1709</v>
      </c>
      <c r="G584" s="90" t="s">
        <v>163</v>
      </c>
      <c r="H584" s="90" t="s">
        <v>162</v>
      </c>
      <c r="I584" s="90" t="s">
        <v>1709</v>
      </c>
      <c r="J584" s="90" t="s">
        <v>1709</v>
      </c>
      <c r="K584" s="89">
        <v>33</v>
      </c>
      <c r="L584" s="90" t="s">
        <v>1709</v>
      </c>
      <c r="M584" s="90" t="s">
        <v>1709</v>
      </c>
      <c r="P584" s="80"/>
      <c r="Q584" s="81" t="str">
        <f ca="1">IFERROR(INDEX($B$2:$B$938,MATCH(ROWS(Q$1:$Q583),$R$2:$R$938,0)),"")</f>
        <v/>
      </c>
      <c r="R584" s="79">
        <f ca="1">IF(ISNUMBER(SEARCH($P$2,B584)),MAX(R$1:$R583)+1,0)</f>
        <v>0</v>
      </c>
    </row>
    <row r="585" spans="1:18" x14ac:dyDescent="0.35">
      <c r="A585" s="89">
        <v>910321</v>
      </c>
      <c r="B585" s="90" t="s">
        <v>639</v>
      </c>
      <c r="D585" s="89">
        <v>262</v>
      </c>
      <c r="E585" s="90" t="s">
        <v>1709</v>
      </c>
      <c r="F585" s="89">
        <v>60052</v>
      </c>
      <c r="G585" s="90" t="s">
        <v>249</v>
      </c>
      <c r="H585" s="90" t="s">
        <v>162</v>
      </c>
      <c r="I585" s="90" t="s">
        <v>1709</v>
      </c>
      <c r="J585" s="90" t="s">
        <v>1709</v>
      </c>
      <c r="K585" s="89">
        <v>10.199999999999999</v>
      </c>
      <c r="L585" s="90" t="s">
        <v>1709</v>
      </c>
      <c r="M585" s="90" t="s">
        <v>638</v>
      </c>
      <c r="N585" s="91">
        <v>39.236400000000003</v>
      </c>
      <c r="O585" s="91">
        <v>-121.27174100000001</v>
      </c>
      <c r="P585" s="80"/>
      <c r="Q585" s="81" t="str">
        <f ca="1">IFERROR(INDEX($B$2:$B$938,MATCH(ROWS(Q$1:$Q584),$R$2:$R$938,0)),"")</f>
        <v/>
      </c>
      <c r="R585" s="79">
        <f ca="1">IF(ISNUMBER(SEARCH($P$2,B585)),MAX(R$1:$R584)+1,0)</f>
        <v>0</v>
      </c>
    </row>
    <row r="586" spans="1:18" x14ac:dyDescent="0.35">
      <c r="A586" s="89">
        <v>900012</v>
      </c>
      <c r="B586" s="90" t="s">
        <v>637</v>
      </c>
      <c r="C586" s="89">
        <v>1000991</v>
      </c>
      <c r="D586" s="89">
        <v>4162</v>
      </c>
      <c r="E586" s="90" t="s">
        <v>1709</v>
      </c>
      <c r="G586" s="90" t="s">
        <v>182</v>
      </c>
      <c r="H586" s="90" t="s">
        <v>181</v>
      </c>
      <c r="I586" s="90" t="s">
        <v>1709</v>
      </c>
      <c r="J586" s="90" t="s">
        <v>1709</v>
      </c>
      <c r="K586" s="89">
        <v>707.2</v>
      </c>
      <c r="L586" s="90" t="s">
        <v>25</v>
      </c>
      <c r="M586" s="90" t="s">
        <v>636</v>
      </c>
      <c r="N586" s="91">
        <v>41.758099999999999</v>
      </c>
      <c r="O586" s="91">
        <v>-110.59829999999999</v>
      </c>
      <c r="P586" s="80"/>
      <c r="Q586" s="81" t="str">
        <f ca="1">IFERROR(INDEX($B$2:$B$938,MATCH(ROWS(Q$1:$Q585),$R$2:$R$938,0)),"")</f>
        <v/>
      </c>
      <c r="R586" s="79">
        <f ca="1">IF(ISNUMBER(SEARCH($P$2,B586)),MAX(R$1:$R585)+1,0)</f>
        <v>0</v>
      </c>
    </row>
    <row r="587" spans="1:18" x14ac:dyDescent="0.35">
      <c r="A587" s="89">
        <v>900078</v>
      </c>
      <c r="B587" s="90" t="s">
        <v>635</v>
      </c>
      <c r="D587" s="89">
        <v>58022</v>
      </c>
      <c r="E587" s="90" t="s">
        <v>1709</v>
      </c>
      <c r="F587" s="89">
        <v>62427</v>
      </c>
      <c r="G587" s="90" t="s">
        <v>190</v>
      </c>
      <c r="H587" s="90" t="s">
        <v>244</v>
      </c>
      <c r="I587" s="90" t="s">
        <v>195</v>
      </c>
      <c r="J587" s="90" t="s">
        <v>1709</v>
      </c>
      <c r="K587" s="89">
        <v>33</v>
      </c>
      <c r="L587" s="90" t="s">
        <v>634</v>
      </c>
      <c r="M587" s="90" t="s">
        <v>633</v>
      </c>
      <c r="N587" s="91">
        <v>44.023055999999997</v>
      </c>
      <c r="O587" s="91">
        <v>-117.46805999999999</v>
      </c>
      <c r="P587" s="80"/>
      <c r="Q587" s="81" t="str">
        <f ca="1">IFERROR(INDEX($B$2:$B$938,MATCH(ROWS(Q$1:$Q586),$R$2:$R$938,0)),"")</f>
        <v/>
      </c>
      <c r="R587" s="79">
        <f ca="1">IF(ISNUMBER(SEARCH($P$2,B587)),MAX(R$1:$R586)+1,0)</f>
        <v>0</v>
      </c>
    </row>
    <row r="588" spans="1:18" x14ac:dyDescent="0.35">
      <c r="A588" s="89">
        <v>900106</v>
      </c>
      <c r="B588" s="90" t="s">
        <v>632</v>
      </c>
      <c r="C588" s="89">
        <v>1000444</v>
      </c>
      <c r="D588" s="89">
        <v>56177</v>
      </c>
      <c r="E588" s="90" t="s">
        <v>1709</v>
      </c>
      <c r="G588" s="90" t="s">
        <v>225</v>
      </c>
      <c r="H588" s="90" t="s">
        <v>166</v>
      </c>
      <c r="I588" s="90" t="s">
        <v>1709</v>
      </c>
      <c r="J588" s="90" t="s">
        <v>1709</v>
      </c>
      <c r="K588" s="89">
        <v>140</v>
      </c>
      <c r="L588" s="90" t="s">
        <v>1709</v>
      </c>
      <c r="M588" s="90" t="s">
        <v>631</v>
      </c>
      <c r="N588" s="91">
        <v>40.061399999999999</v>
      </c>
      <c r="O588" s="91">
        <v>-111.7294</v>
      </c>
      <c r="P588" s="80"/>
      <c r="Q588" s="81" t="str">
        <f ca="1">IFERROR(INDEX($B$2:$B$938,MATCH(ROWS(Q$1:$Q587),$R$2:$R$938,0)),"")</f>
        <v/>
      </c>
      <c r="R588" s="79">
        <f ca="1">IF(ISNUMBER(SEARCH($P$2,B588)),MAX(R$1:$R587)+1,0)</f>
        <v>0</v>
      </c>
    </row>
    <row r="589" spans="1:18" x14ac:dyDescent="0.35">
      <c r="A589" s="89">
        <v>910596</v>
      </c>
      <c r="B589" s="90" t="s">
        <v>1810</v>
      </c>
      <c r="D589" s="89">
        <v>54350</v>
      </c>
      <c r="E589" s="90" t="s">
        <v>1709</v>
      </c>
      <c r="G589" s="90" t="s">
        <v>245</v>
      </c>
      <c r="H589" s="90" t="s">
        <v>166</v>
      </c>
      <c r="I589" s="90" t="s">
        <v>1709</v>
      </c>
      <c r="J589" s="90" t="s">
        <v>1709</v>
      </c>
      <c r="K589" s="89">
        <v>90</v>
      </c>
      <c r="L589" s="90" t="s">
        <v>1779</v>
      </c>
      <c r="M589" s="90" t="s">
        <v>1935</v>
      </c>
      <c r="N589" s="91">
        <v>36.343229000000001</v>
      </c>
      <c r="O589" s="91">
        <v>-114.920686</v>
      </c>
      <c r="P589" s="80"/>
      <c r="Q589" s="81" t="str">
        <f ca="1">IFERROR(INDEX($B$2:$B$938,MATCH(ROWS(Q$1:$Q588),$R$2:$R$938,0)),"")</f>
        <v/>
      </c>
      <c r="R589" s="79">
        <f ca="1">IF(ISNUMBER(SEARCH($P$2,B589)),MAX(R$1:$R588)+1,0)</f>
        <v>0</v>
      </c>
    </row>
    <row r="590" spans="1:18" x14ac:dyDescent="0.35">
      <c r="A590" s="89">
        <v>910571</v>
      </c>
      <c r="B590" s="90" t="s">
        <v>1811</v>
      </c>
      <c r="C590" s="89">
        <v>1006869</v>
      </c>
      <c r="D590" s="89">
        <v>54349</v>
      </c>
      <c r="E590" s="90" t="s">
        <v>1709</v>
      </c>
      <c r="G590" s="90" t="s">
        <v>245</v>
      </c>
      <c r="H590" s="90" t="s">
        <v>166</v>
      </c>
      <c r="I590" s="90" t="s">
        <v>1709</v>
      </c>
      <c r="J590" s="90" t="s">
        <v>1709</v>
      </c>
      <c r="L590" s="90" t="s">
        <v>1812</v>
      </c>
      <c r="M590" s="90" t="s">
        <v>1813</v>
      </c>
      <c r="N590" s="91">
        <v>36.225299999999997</v>
      </c>
      <c r="O590" s="91">
        <v>-114.8783</v>
      </c>
      <c r="P590" s="80"/>
      <c r="Q590" s="81" t="str">
        <f ca="1">IFERROR(INDEX($B$2:$B$938,MATCH(ROWS(Q$1:$Q589),$R$2:$R$938,0)),"")</f>
        <v/>
      </c>
      <c r="R590" s="79">
        <f ca="1">IF(ISNUMBER(SEARCH($P$2,B590)),MAX(R$1:$R589)+1,0)</f>
        <v>0</v>
      </c>
    </row>
    <row r="591" spans="1:18" x14ac:dyDescent="0.35">
      <c r="A591" s="89">
        <v>910523</v>
      </c>
      <c r="B591" s="90" t="s">
        <v>1643</v>
      </c>
      <c r="D591" s="89">
        <v>56097</v>
      </c>
      <c r="E591" s="90" t="s">
        <v>1709</v>
      </c>
      <c r="G591" s="90" t="s">
        <v>445</v>
      </c>
      <c r="H591" s="90" t="s">
        <v>196</v>
      </c>
      <c r="I591" s="90" t="s">
        <v>1709</v>
      </c>
      <c r="J591" s="90" t="s">
        <v>1709</v>
      </c>
      <c r="K591" s="89">
        <v>200</v>
      </c>
      <c r="L591" s="90" t="s">
        <v>1644</v>
      </c>
      <c r="M591" s="90" t="s">
        <v>1645</v>
      </c>
      <c r="N591" s="91">
        <v>34.635660000000001</v>
      </c>
      <c r="O591" s="91">
        <v>-104.04733</v>
      </c>
      <c r="P591" s="80"/>
      <c r="Q591" s="81" t="str">
        <f ca="1">IFERROR(INDEX($B$2:$B$938,MATCH(ROWS(Q$1:$Q590),$R$2:$R$938,0)),"")</f>
        <v/>
      </c>
      <c r="R591" s="79">
        <f ca="1">IF(ISNUMBER(SEARCH($P$2,B591)),MAX(R$1:$R590)+1,0)</f>
        <v>0</v>
      </c>
    </row>
    <row r="592" spans="1:18" x14ac:dyDescent="0.35">
      <c r="A592" s="89">
        <v>500211</v>
      </c>
      <c r="B592" s="90" t="s">
        <v>630</v>
      </c>
      <c r="E592" s="90" t="s">
        <v>1709</v>
      </c>
      <c r="F592" s="89">
        <v>61658</v>
      </c>
      <c r="G592" s="90" t="s">
        <v>197</v>
      </c>
      <c r="H592" s="90" t="s">
        <v>162</v>
      </c>
      <c r="I592" s="90" t="s">
        <v>366</v>
      </c>
      <c r="J592" s="90" t="s">
        <v>161</v>
      </c>
      <c r="K592" s="89">
        <v>0.45</v>
      </c>
      <c r="L592" s="90" t="s">
        <v>1709</v>
      </c>
      <c r="M592" s="90" t="s">
        <v>1709</v>
      </c>
      <c r="P592" s="80"/>
      <c r="Q592" s="81" t="str">
        <f ca="1">IFERROR(INDEX($B$2:$B$938,MATCH(ROWS(Q$1:$Q591),$R$2:$R$938,0)),"")</f>
        <v/>
      </c>
      <c r="R592" s="79">
        <f ca="1">IF(ISNUMBER(SEARCH($P$2,B592)),MAX(R$1:$R591)+1,0)</f>
        <v>0</v>
      </c>
    </row>
    <row r="593" spans="1:18" x14ac:dyDescent="0.35">
      <c r="A593" s="89">
        <v>800004</v>
      </c>
      <c r="B593" s="90" t="s">
        <v>629</v>
      </c>
      <c r="D593" s="89">
        <v>7936</v>
      </c>
      <c r="E593" s="90" t="s">
        <v>1709</v>
      </c>
      <c r="F593" s="89">
        <v>60803</v>
      </c>
      <c r="G593" s="90" t="s">
        <v>178</v>
      </c>
      <c r="H593" s="90" t="s">
        <v>196</v>
      </c>
      <c r="I593" s="90" t="s">
        <v>195</v>
      </c>
      <c r="J593" s="90" t="s">
        <v>1709</v>
      </c>
      <c r="K593" s="89">
        <v>95.9</v>
      </c>
      <c r="L593" s="90" t="s">
        <v>1709</v>
      </c>
      <c r="M593" s="90" t="s">
        <v>628</v>
      </c>
      <c r="N593" s="91">
        <v>46.095799999999997</v>
      </c>
      <c r="O593" s="91">
        <v>-119.0964</v>
      </c>
      <c r="P593" s="80"/>
      <c r="Q593" s="81" t="str">
        <f ca="1">IFERROR(INDEX($B$2:$B$938,MATCH(ROWS(Q$1:$Q592),$R$2:$R$938,0)),"")</f>
        <v/>
      </c>
      <c r="R593" s="79">
        <f ca="1">IF(ISNUMBER(SEARCH($P$2,B593)),MAX(R$1:$R592)+1,0)</f>
        <v>0</v>
      </c>
    </row>
    <row r="594" spans="1:18" x14ac:dyDescent="0.35">
      <c r="A594" s="89">
        <v>500001</v>
      </c>
      <c r="B594" s="90" t="s">
        <v>627</v>
      </c>
      <c r="D594" s="89">
        <v>3869</v>
      </c>
      <c r="E594" s="90" t="s">
        <v>1709</v>
      </c>
      <c r="F594" s="89">
        <v>60497</v>
      </c>
      <c r="G594" s="90" t="s">
        <v>178</v>
      </c>
      <c r="H594" s="90" t="s">
        <v>162</v>
      </c>
      <c r="I594" s="90" t="s">
        <v>1709</v>
      </c>
      <c r="J594" s="90" t="s">
        <v>1709</v>
      </c>
      <c r="K594" s="89">
        <v>20</v>
      </c>
      <c r="L594" s="90" t="s">
        <v>1709</v>
      </c>
      <c r="M594" s="90" t="s">
        <v>626</v>
      </c>
      <c r="N594" s="91">
        <v>47.769722000000002</v>
      </c>
      <c r="O594" s="91">
        <v>-117.537222</v>
      </c>
      <c r="P594" s="80"/>
      <c r="Q594" s="81" t="str">
        <f ca="1">IFERROR(INDEX($B$2:$B$938,MATCH(ROWS(Q$1:$Q593),$R$2:$R$938,0)),"")</f>
        <v/>
      </c>
      <c r="R594" s="79">
        <f ca="1">IF(ISNUMBER(SEARCH($P$2,B594)),MAX(R$1:$R593)+1,0)</f>
        <v>0</v>
      </c>
    </row>
    <row r="595" spans="1:18" x14ac:dyDescent="0.35">
      <c r="A595" s="89">
        <v>900547</v>
      </c>
      <c r="B595" s="90" t="s">
        <v>1814</v>
      </c>
      <c r="C595" s="89">
        <v>1006360</v>
      </c>
      <c r="D595" s="89">
        <v>50187</v>
      </c>
      <c r="E595" s="90" t="s">
        <v>1709</v>
      </c>
      <c r="G595" s="90" t="s">
        <v>178</v>
      </c>
      <c r="H595" s="90" t="s">
        <v>220</v>
      </c>
      <c r="I595" s="90" t="s">
        <v>1709</v>
      </c>
      <c r="J595" s="90" t="s">
        <v>1709</v>
      </c>
      <c r="K595" s="89">
        <v>59.4</v>
      </c>
      <c r="L595" s="90" t="s">
        <v>1709</v>
      </c>
      <c r="M595" s="90" t="s">
        <v>219</v>
      </c>
      <c r="N595" s="91">
        <v>46.123600000000003</v>
      </c>
      <c r="O595" s="91">
        <v>-122.97280000000001</v>
      </c>
      <c r="P595" s="80"/>
      <c r="Q595" s="81" t="str">
        <f ca="1">IFERROR(INDEX($B$2:$B$938,MATCH(ROWS(Q$1:$Q594),$R$2:$R$938,0)),"")</f>
        <v/>
      </c>
      <c r="R595" s="79">
        <f ca="1">IF(ISNUMBER(SEARCH($P$2,B595)),MAX(R$1:$R594)+1,0)</f>
        <v>0</v>
      </c>
    </row>
    <row r="596" spans="1:18" x14ac:dyDescent="0.35">
      <c r="A596" s="89">
        <v>900072</v>
      </c>
      <c r="B596" s="90" t="s">
        <v>625</v>
      </c>
      <c r="D596" s="89">
        <v>58352</v>
      </c>
      <c r="E596" s="90" t="s">
        <v>1709</v>
      </c>
      <c r="F596" s="89">
        <v>61252</v>
      </c>
      <c r="G596" s="90" t="s">
        <v>178</v>
      </c>
      <c r="H596" s="90" t="s">
        <v>220</v>
      </c>
      <c r="I596" s="90" t="s">
        <v>195</v>
      </c>
      <c r="J596" s="90" t="s">
        <v>1709</v>
      </c>
      <c r="K596" s="89">
        <v>20</v>
      </c>
      <c r="L596" s="90" t="s">
        <v>1709</v>
      </c>
      <c r="M596" s="90" t="s">
        <v>624</v>
      </c>
      <c r="N596" s="91">
        <v>48.134721999999996</v>
      </c>
      <c r="O596" s="91">
        <v>-123.46555600000001</v>
      </c>
      <c r="P596" s="80"/>
      <c r="Q596" s="81" t="str">
        <f ca="1">IFERROR(INDEX($B$2:$B$938,MATCH(ROWS(Q$1:$Q595),$R$2:$R$938,0)),"")</f>
        <v/>
      </c>
      <c r="R596" s="79">
        <f ca="1">IF(ISNUMBER(SEARCH($P$2,B596)),MAX(R$1:$R595)+1,0)</f>
        <v>0</v>
      </c>
    </row>
    <row r="597" spans="1:18" x14ac:dyDescent="0.35">
      <c r="A597" s="89">
        <v>501002</v>
      </c>
      <c r="B597" s="90" t="s">
        <v>623</v>
      </c>
      <c r="D597" s="89">
        <v>3913</v>
      </c>
      <c r="E597" s="90" t="s">
        <v>1936</v>
      </c>
      <c r="G597" s="90" t="s">
        <v>178</v>
      </c>
      <c r="H597" s="90" t="s">
        <v>162</v>
      </c>
      <c r="I597" s="90" t="s">
        <v>1709</v>
      </c>
      <c r="J597" s="90" t="s">
        <v>1709</v>
      </c>
      <c r="K597" s="89">
        <v>114</v>
      </c>
      <c r="L597" s="90" t="s">
        <v>185</v>
      </c>
      <c r="M597" s="90" t="s">
        <v>622</v>
      </c>
      <c r="N597" s="91">
        <v>46.801600000000001</v>
      </c>
      <c r="O597" s="91">
        <v>-122.31019999999999</v>
      </c>
      <c r="P597" s="80"/>
      <c r="Q597" s="81" t="str">
        <f ca="1">IFERROR(INDEX($B$2:$B$938,MATCH(ROWS(Q$1:$Q596),$R$2:$R$938,0)),"")</f>
        <v/>
      </c>
      <c r="R597" s="79">
        <f ca="1">IF(ISNUMBER(SEARCH($P$2,B597)),MAX(R$1:$R596)+1,0)</f>
        <v>0</v>
      </c>
    </row>
    <row r="598" spans="1:18" x14ac:dyDescent="0.35">
      <c r="A598" s="89">
        <v>500226</v>
      </c>
      <c r="B598" s="90" t="s">
        <v>621</v>
      </c>
      <c r="D598" s="89">
        <v>10737</v>
      </c>
      <c r="E598" s="90" t="s">
        <v>1709</v>
      </c>
      <c r="F598" s="89">
        <v>61379</v>
      </c>
      <c r="G598" s="90" t="s">
        <v>190</v>
      </c>
      <c r="H598" s="90" t="s">
        <v>162</v>
      </c>
      <c r="I598" s="90" t="s">
        <v>195</v>
      </c>
      <c r="J598" s="90" t="s">
        <v>1709</v>
      </c>
      <c r="K598" s="89">
        <v>1.2</v>
      </c>
      <c r="L598" s="90" t="s">
        <v>1709</v>
      </c>
      <c r="M598" s="90" t="s">
        <v>620</v>
      </c>
      <c r="N598" s="91">
        <v>42.501359999999998</v>
      </c>
      <c r="O598" s="91">
        <v>-120.98944</v>
      </c>
      <c r="P598" s="80"/>
      <c r="Q598" s="81" t="str">
        <f ca="1">IFERROR(INDEX($B$2:$B$938,MATCH(ROWS(Q$1:$Q597),$R$2:$R$938,0)),"")</f>
        <v/>
      </c>
      <c r="R598" s="79">
        <f ca="1">IF(ISNUMBER(SEARCH($P$2,B598)),MAX(R$1:$R597)+1,0)</f>
        <v>0</v>
      </c>
    </row>
    <row r="599" spans="1:18" x14ac:dyDescent="0.35">
      <c r="A599" s="89">
        <v>910549</v>
      </c>
      <c r="B599" s="90" t="s">
        <v>1735</v>
      </c>
      <c r="D599" s="89">
        <v>6088</v>
      </c>
      <c r="E599" s="90" t="s">
        <v>1709</v>
      </c>
      <c r="G599" s="90" t="s">
        <v>167</v>
      </c>
      <c r="H599" s="90" t="s">
        <v>166</v>
      </c>
      <c r="I599" s="90" t="s">
        <v>1709</v>
      </c>
      <c r="J599" s="90" t="s">
        <v>1709</v>
      </c>
      <c r="K599" s="89">
        <v>96</v>
      </c>
      <c r="L599" s="90" t="s">
        <v>1736</v>
      </c>
      <c r="M599" s="90" t="s">
        <v>1737</v>
      </c>
      <c r="N599" s="91">
        <v>32.401000000000003</v>
      </c>
      <c r="O599" s="91">
        <v>-111.1262</v>
      </c>
      <c r="P599" s="80"/>
      <c r="Q599" s="81" t="str">
        <f ca="1">IFERROR(INDEX($B$2:$B$938,MATCH(ROWS(Q$1:$Q598),$R$2:$R$938,0)),"")</f>
        <v/>
      </c>
      <c r="R599" s="79">
        <f ca="1">IF(ISNUMBER(SEARCH($P$2,B599)),MAX(R$1:$R598)+1,0)</f>
        <v>0</v>
      </c>
    </row>
    <row r="600" spans="1:18" x14ac:dyDescent="0.35">
      <c r="A600" s="89">
        <v>900025</v>
      </c>
      <c r="B600" s="90" t="s">
        <v>619</v>
      </c>
      <c r="C600" s="89">
        <v>1001197</v>
      </c>
      <c r="D600" s="89">
        <v>8224</v>
      </c>
      <c r="E600" s="90" t="s">
        <v>1709</v>
      </c>
      <c r="G600" s="90" t="s">
        <v>245</v>
      </c>
      <c r="H600" s="90" t="s">
        <v>181</v>
      </c>
      <c r="I600" s="90" t="s">
        <v>1709</v>
      </c>
      <c r="J600" s="90" t="s">
        <v>1709</v>
      </c>
      <c r="K600" s="89">
        <v>567</v>
      </c>
      <c r="L600" s="90" t="s">
        <v>497</v>
      </c>
      <c r="M600" s="90" t="s">
        <v>618</v>
      </c>
      <c r="N600" s="91">
        <v>40.881317000000003</v>
      </c>
      <c r="O600" s="91">
        <v>-117.151605</v>
      </c>
      <c r="P600" s="80"/>
      <c r="Q600" s="81" t="str">
        <f ca="1">IFERROR(INDEX($B$2:$B$938,MATCH(ROWS(Q$1:$Q599),$R$2:$R$938,0)),"")</f>
        <v/>
      </c>
      <c r="R600" s="79">
        <f ca="1">IF(ISNUMBER(SEARCH($P$2,B600)),MAX(R$1:$R599)+1,0)</f>
        <v>0</v>
      </c>
    </row>
    <row r="601" spans="1:18" x14ac:dyDescent="0.35">
      <c r="A601" s="89">
        <v>810113</v>
      </c>
      <c r="B601" s="90" t="s">
        <v>617</v>
      </c>
      <c r="D601" s="89">
        <v>57290</v>
      </c>
      <c r="E601" s="90" t="s">
        <v>1709</v>
      </c>
      <c r="F601" s="89">
        <v>60898</v>
      </c>
      <c r="G601" s="90" t="s">
        <v>279</v>
      </c>
      <c r="H601" s="90" t="s">
        <v>196</v>
      </c>
      <c r="I601" s="90" t="s">
        <v>195</v>
      </c>
      <c r="J601" s="90" t="s">
        <v>1709</v>
      </c>
      <c r="K601" s="89">
        <v>151.80000000000001</v>
      </c>
      <c r="L601" s="90" t="s">
        <v>1709</v>
      </c>
      <c r="M601" s="90" t="s">
        <v>615</v>
      </c>
      <c r="N601" s="91">
        <v>40.988100000000003</v>
      </c>
      <c r="O601" s="91">
        <v>-102.8969</v>
      </c>
      <c r="P601" s="80"/>
      <c r="Q601" s="81" t="str">
        <f ca="1">IFERROR(INDEX($B$2:$B$938,MATCH(ROWS(Q$1:$Q600),$R$2:$R$938,0)),"")</f>
        <v/>
      </c>
      <c r="R601" s="79">
        <f ca="1">IF(ISNUMBER(SEARCH($P$2,B601)),MAX(R$1:$R600)+1,0)</f>
        <v>0</v>
      </c>
    </row>
    <row r="602" spans="1:18" x14ac:dyDescent="0.35">
      <c r="A602" s="89">
        <v>810114</v>
      </c>
      <c r="B602" s="90" t="s">
        <v>616</v>
      </c>
      <c r="D602" s="89">
        <v>57290</v>
      </c>
      <c r="E602" s="90" t="s">
        <v>1709</v>
      </c>
      <c r="F602" s="89">
        <v>60897</v>
      </c>
      <c r="G602" s="90" t="s">
        <v>279</v>
      </c>
      <c r="H602" s="90" t="s">
        <v>196</v>
      </c>
      <c r="I602" s="90" t="s">
        <v>195</v>
      </c>
      <c r="J602" s="90" t="s">
        <v>1709</v>
      </c>
      <c r="K602" s="89">
        <v>22.5</v>
      </c>
      <c r="L602" s="90" t="s">
        <v>1709</v>
      </c>
      <c r="M602" s="90" t="s">
        <v>615</v>
      </c>
      <c r="N602" s="91">
        <v>40.988100000000003</v>
      </c>
      <c r="O602" s="91">
        <v>-102.8969</v>
      </c>
      <c r="P602" s="80"/>
      <c r="Q602" s="81" t="str">
        <f ca="1">IFERROR(INDEX($B$2:$B$938,MATCH(ROWS(Q$1:$Q601),$R$2:$R$938,0)),"")</f>
        <v/>
      </c>
      <c r="R602" s="79">
        <f ca="1">IF(ISNUMBER(SEARCH($P$2,B602)),MAX(R$1:$R601)+1,0)</f>
        <v>0</v>
      </c>
    </row>
    <row r="603" spans="1:18" x14ac:dyDescent="0.35">
      <c r="A603" s="89">
        <v>501104</v>
      </c>
      <c r="B603" s="90" t="s">
        <v>614</v>
      </c>
      <c r="E603" s="90" t="s">
        <v>1709</v>
      </c>
      <c r="G603" s="90" t="s">
        <v>163</v>
      </c>
      <c r="H603" s="90" t="s">
        <v>162</v>
      </c>
      <c r="I603" s="90" t="s">
        <v>1709</v>
      </c>
      <c r="J603" s="90" t="s">
        <v>161</v>
      </c>
      <c r="K603" s="89">
        <v>18</v>
      </c>
      <c r="L603" s="90" t="s">
        <v>1709</v>
      </c>
      <c r="M603" s="90" t="s">
        <v>1709</v>
      </c>
      <c r="P603" s="80"/>
      <c r="Q603" s="81" t="str">
        <f ca="1">IFERROR(INDEX($B$2:$B$938,MATCH(ROWS(Q$1:$Q602),$R$2:$R$938,0)),"")</f>
        <v/>
      </c>
      <c r="R603" s="79">
        <f ca="1">IF(ISNUMBER(SEARCH($P$2,B603)),MAX(R$1:$R602)+1,0)</f>
        <v>0</v>
      </c>
    </row>
    <row r="604" spans="1:18" x14ac:dyDescent="0.35">
      <c r="A604" s="89">
        <v>910034</v>
      </c>
      <c r="B604" s="90" t="s">
        <v>613</v>
      </c>
      <c r="E604" s="90" t="s">
        <v>1709</v>
      </c>
      <c r="G604" s="90" t="s">
        <v>163</v>
      </c>
      <c r="H604" s="90" t="s">
        <v>220</v>
      </c>
      <c r="I604" s="90" t="s">
        <v>1709</v>
      </c>
      <c r="J604" s="90" t="s">
        <v>303</v>
      </c>
      <c r="K604" s="89">
        <v>63</v>
      </c>
      <c r="L604" s="90" t="s">
        <v>1709</v>
      </c>
      <c r="M604" s="90" t="s">
        <v>1709</v>
      </c>
      <c r="P604" s="80"/>
      <c r="Q604" s="81" t="str">
        <f ca="1">IFERROR(INDEX($B$2:$B$938,MATCH(ROWS(Q$1:$Q603),$R$2:$R$938,0)),"")</f>
        <v/>
      </c>
      <c r="R604" s="79">
        <f ca="1">IF(ISNUMBER(SEARCH($P$2,B604)),MAX(R$1:$R603)+1,0)</f>
        <v>0</v>
      </c>
    </row>
    <row r="605" spans="1:18" x14ac:dyDescent="0.35">
      <c r="A605" s="89">
        <v>710113</v>
      </c>
      <c r="B605" s="90" t="s">
        <v>612</v>
      </c>
      <c r="D605" s="89">
        <v>60548</v>
      </c>
      <c r="E605" s="90" t="s">
        <v>1709</v>
      </c>
      <c r="G605" s="90" t="s">
        <v>190</v>
      </c>
      <c r="H605" s="90" t="s">
        <v>189</v>
      </c>
      <c r="I605" s="90" t="s">
        <v>1709</v>
      </c>
      <c r="J605" s="90" t="s">
        <v>1709</v>
      </c>
      <c r="K605" s="89">
        <v>10</v>
      </c>
      <c r="L605" s="90" t="s">
        <v>1709</v>
      </c>
      <c r="M605" s="90" t="s">
        <v>611</v>
      </c>
      <c r="N605" s="91">
        <v>44.06803</v>
      </c>
      <c r="O605" s="91">
        <v>-121.22838</v>
      </c>
      <c r="P605" s="80"/>
      <c r="Q605" s="81" t="str">
        <f ca="1">IFERROR(INDEX($B$2:$B$938,MATCH(ROWS(Q$1:$Q604),$R$2:$R$938,0)),"")</f>
        <v/>
      </c>
      <c r="R605" s="79">
        <f ca="1">IF(ISNUMBER(SEARCH($P$2,B605)),MAX(R$1:$R604)+1,0)</f>
        <v>0</v>
      </c>
    </row>
    <row r="606" spans="1:18" x14ac:dyDescent="0.35">
      <c r="A606" s="89">
        <v>910322</v>
      </c>
      <c r="B606" s="90" t="s">
        <v>610</v>
      </c>
      <c r="D606" s="89">
        <v>62268</v>
      </c>
      <c r="E606" s="90" t="s">
        <v>1709</v>
      </c>
      <c r="F606" s="89">
        <v>64307</v>
      </c>
      <c r="G606" s="90" t="s">
        <v>190</v>
      </c>
      <c r="H606" s="90" t="s">
        <v>189</v>
      </c>
      <c r="I606" s="90" t="s">
        <v>195</v>
      </c>
      <c r="J606" s="90" t="s">
        <v>1709</v>
      </c>
      <c r="K606" s="89">
        <v>5.6</v>
      </c>
      <c r="L606" s="90" t="s">
        <v>1709</v>
      </c>
      <c r="M606" s="90" t="s">
        <v>609</v>
      </c>
      <c r="N606" s="91">
        <v>42.695</v>
      </c>
      <c r="O606" s="91">
        <v>-121.614</v>
      </c>
      <c r="P606" s="80"/>
      <c r="Q606" s="81" t="str">
        <f ca="1">IFERROR(INDEX($B$2:$B$938,MATCH(ROWS(Q$1:$Q605),$R$2:$R$938,0)),"")</f>
        <v/>
      </c>
      <c r="R606" s="79">
        <f ca="1">IF(ISNUMBER(SEARCH($P$2,B606)),MAX(R$1:$R605)+1,0)</f>
        <v>0</v>
      </c>
    </row>
    <row r="607" spans="1:18" x14ac:dyDescent="0.35">
      <c r="A607" s="89">
        <v>710103</v>
      </c>
      <c r="B607" s="90" t="s">
        <v>608</v>
      </c>
      <c r="D607" s="89">
        <v>61560</v>
      </c>
      <c r="E607" s="90" t="s">
        <v>1709</v>
      </c>
      <c r="F607" s="89">
        <v>64043</v>
      </c>
      <c r="G607" s="90" t="s">
        <v>190</v>
      </c>
      <c r="H607" s="90" t="s">
        <v>189</v>
      </c>
      <c r="I607" s="90" t="s">
        <v>195</v>
      </c>
      <c r="J607" s="90" t="s">
        <v>1709</v>
      </c>
      <c r="K607" s="89">
        <v>9.9</v>
      </c>
      <c r="L607" s="90" t="s">
        <v>1709</v>
      </c>
      <c r="M607" s="90" t="s">
        <v>607</v>
      </c>
      <c r="N607" s="91">
        <v>42.400813999999997</v>
      </c>
      <c r="O607" s="91">
        <v>-122.82917</v>
      </c>
      <c r="P607" s="80"/>
      <c r="Q607" s="81" t="str">
        <f ca="1">IFERROR(INDEX($B$2:$B$938,MATCH(ROWS(Q$1:$Q606),$R$2:$R$938,0)),"")</f>
        <v/>
      </c>
      <c r="R607" s="79">
        <f ca="1">IF(ISNUMBER(SEARCH($P$2,B607)),MAX(R$1:$R606)+1,0)</f>
        <v>0</v>
      </c>
    </row>
    <row r="608" spans="1:18" x14ac:dyDescent="0.35">
      <c r="A608" s="89">
        <v>710134</v>
      </c>
      <c r="B608" s="90" t="s">
        <v>606</v>
      </c>
      <c r="D608" s="89">
        <v>62241</v>
      </c>
      <c r="E608" s="90" t="s">
        <v>1709</v>
      </c>
      <c r="G608" s="90" t="s">
        <v>190</v>
      </c>
      <c r="H608" s="90" t="s">
        <v>189</v>
      </c>
      <c r="I608" s="90" t="s">
        <v>1709</v>
      </c>
      <c r="J608" s="90" t="s">
        <v>1709</v>
      </c>
      <c r="K608" s="89">
        <v>6</v>
      </c>
      <c r="L608" s="90" t="s">
        <v>1709</v>
      </c>
      <c r="M608" s="90" t="s">
        <v>605</v>
      </c>
      <c r="N608" s="91">
        <v>45.917000000000002</v>
      </c>
      <c r="O608" s="91">
        <v>-119.343</v>
      </c>
      <c r="P608" s="80"/>
      <c r="Q608" s="81" t="str">
        <f ca="1">IFERROR(INDEX($B$2:$B$938,MATCH(ROWS(Q$1:$Q607),$R$2:$R$938,0)),"")</f>
        <v/>
      </c>
      <c r="R608" s="79">
        <f ca="1">IF(ISNUMBER(SEARCH($P$2,B608)),MAX(R$1:$R607)+1,0)</f>
        <v>0</v>
      </c>
    </row>
    <row r="609" spans="1:18" x14ac:dyDescent="0.35">
      <c r="A609" s="89">
        <v>500016</v>
      </c>
      <c r="B609" s="90" t="s">
        <v>604</v>
      </c>
      <c r="D609" s="89">
        <v>2199</v>
      </c>
      <c r="E609" s="90" t="s">
        <v>1709</v>
      </c>
      <c r="G609" s="90" t="s">
        <v>172</v>
      </c>
      <c r="H609" s="90" t="s">
        <v>162</v>
      </c>
      <c r="I609" s="90" t="s">
        <v>1709</v>
      </c>
      <c r="J609" s="90" t="s">
        <v>1709</v>
      </c>
      <c r="K609" s="89">
        <v>532.4</v>
      </c>
      <c r="L609" s="90" t="s">
        <v>1709</v>
      </c>
      <c r="M609" s="90" t="s">
        <v>603</v>
      </c>
      <c r="N609" s="91">
        <v>47.960479999999997</v>
      </c>
      <c r="O609" s="91">
        <v>-115.73361</v>
      </c>
      <c r="P609" s="80"/>
      <c r="Q609" s="81" t="str">
        <f ca="1">IFERROR(INDEX($B$2:$B$938,MATCH(ROWS(Q$1:$Q608),$R$2:$R$938,0)),"")</f>
        <v/>
      </c>
      <c r="R609" s="79">
        <f ca="1">IF(ISNUMBER(SEARCH($P$2,B609)),MAX(R$1:$R608)+1,0)</f>
        <v>0</v>
      </c>
    </row>
    <row r="610" spans="1:18" x14ac:dyDescent="0.35">
      <c r="A610" s="89">
        <v>910035</v>
      </c>
      <c r="B610" s="90" t="s">
        <v>602</v>
      </c>
      <c r="E610" s="90" t="s">
        <v>1709</v>
      </c>
      <c r="G610" s="90" t="s">
        <v>163</v>
      </c>
      <c r="H610" s="90" t="s">
        <v>220</v>
      </c>
      <c r="I610" s="90" t="s">
        <v>1709</v>
      </c>
      <c r="J610" s="90" t="s">
        <v>161</v>
      </c>
      <c r="K610" s="89">
        <v>67.69</v>
      </c>
      <c r="L610" s="90" t="s">
        <v>1709</v>
      </c>
      <c r="M610" s="90" t="s">
        <v>1709</v>
      </c>
      <c r="P610" s="80"/>
      <c r="Q610" s="81" t="str">
        <f ca="1">IFERROR(INDEX($B$2:$B$938,MATCH(ROWS(Q$1:$Q609),$R$2:$R$938,0)),"")</f>
        <v/>
      </c>
      <c r="R610" s="79">
        <f ca="1">IF(ISNUMBER(SEARCH($P$2,B610)),MAX(R$1:$R609)+1,0)</f>
        <v>0</v>
      </c>
    </row>
    <row r="611" spans="1:18" x14ac:dyDescent="0.35">
      <c r="A611" s="89">
        <v>500212</v>
      </c>
      <c r="B611" s="90" t="s">
        <v>601</v>
      </c>
      <c r="E611" s="90" t="s">
        <v>1709</v>
      </c>
      <c r="G611" s="90" t="s">
        <v>197</v>
      </c>
      <c r="H611" s="90" t="s">
        <v>162</v>
      </c>
      <c r="I611" s="90" t="s">
        <v>1709</v>
      </c>
      <c r="J611" s="90" t="s">
        <v>161</v>
      </c>
      <c r="K611" s="89">
        <v>0.26</v>
      </c>
      <c r="L611" s="90" t="s">
        <v>1709</v>
      </c>
      <c r="M611" s="90" t="s">
        <v>1709</v>
      </c>
      <c r="P611" s="80"/>
      <c r="Q611" s="81" t="str">
        <f ca="1">IFERROR(INDEX($B$2:$B$938,MATCH(ROWS(Q$1:$Q610),$R$2:$R$938,0)),"")</f>
        <v/>
      </c>
      <c r="R611" s="79">
        <f ca="1">IF(ISNUMBER(SEARCH($P$2,B611)),MAX(R$1:$R610)+1,0)</f>
        <v>0</v>
      </c>
    </row>
    <row r="612" spans="1:18" x14ac:dyDescent="0.35">
      <c r="A612" s="89">
        <v>910118</v>
      </c>
      <c r="B612" s="90" t="s">
        <v>600</v>
      </c>
      <c r="C612" s="89">
        <v>1007299</v>
      </c>
      <c r="D612" s="89">
        <v>116</v>
      </c>
      <c r="E612" s="90" t="s">
        <v>1709</v>
      </c>
      <c r="G612" s="90" t="s">
        <v>167</v>
      </c>
      <c r="H612" s="90" t="s">
        <v>166</v>
      </c>
      <c r="I612" s="90" t="s">
        <v>1709</v>
      </c>
      <c r="J612" s="90" t="s">
        <v>1709</v>
      </c>
      <c r="K612" s="89">
        <v>333.4</v>
      </c>
      <c r="L612" s="90" t="s">
        <v>228</v>
      </c>
      <c r="M612" s="90" t="s">
        <v>599</v>
      </c>
      <c r="N612" s="91">
        <v>33.422499999999999</v>
      </c>
      <c r="O612" s="91">
        <v>-111.9122</v>
      </c>
      <c r="P612" s="80"/>
      <c r="Q612" s="81" t="str">
        <f ca="1">IFERROR(INDEX($B$2:$B$938,MATCH(ROWS(Q$1:$Q611),$R$2:$R$938,0)),"")</f>
        <v/>
      </c>
      <c r="R612" s="79">
        <f ca="1">IF(ISNUMBER(SEARCH($P$2,B612)),MAX(R$1:$R611)+1,0)</f>
        <v>0</v>
      </c>
    </row>
    <row r="613" spans="1:18" x14ac:dyDescent="0.35">
      <c r="A613" s="89">
        <v>500227</v>
      </c>
      <c r="B613" s="90" t="s">
        <v>598</v>
      </c>
      <c r="E613" s="90" t="s">
        <v>1709</v>
      </c>
      <c r="G613" s="90" t="s">
        <v>190</v>
      </c>
      <c r="H613" s="90" t="s">
        <v>162</v>
      </c>
      <c r="I613" s="90" t="s">
        <v>1709</v>
      </c>
      <c r="J613" s="90" t="s">
        <v>161</v>
      </c>
      <c r="K613" s="89">
        <v>0.2</v>
      </c>
      <c r="L613" s="90" t="s">
        <v>1709</v>
      </c>
      <c r="M613" s="90" t="s">
        <v>1709</v>
      </c>
      <c r="P613" s="80"/>
      <c r="Q613" s="81" t="str">
        <f ca="1">IFERROR(INDEX($B$2:$B$938,MATCH(ROWS(Q$1:$Q612),$R$2:$R$938,0)),"")</f>
        <v/>
      </c>
      <c r="R613" s="79">
        <f ca="1">IF(ISNUMBER(SEARCH($P$2,B613)),MAX(R$1:$R612)+1,0)</f>
        <v>0</v>
      </c>
    </row>
    <row r="614" spans="1:18" x14ac:dyDescent="0.35">
      <c r="A614" s="89">
        <v>501132</v>
      </c>
      <c r="B614" s="90" t="s">
        <v>597</v>
      </c>
      <c r="D614" s="89">
        <v>6521</v>
      </c>
      <c r="E614" s="90" t="s">
        <v>1709</v>
      </c>
      <c r="G614" s="90" t="s">
        <v>245</v>
      </c>
      <c r="H614" s="90" t="s">
        <v>162</v>
      </c>
      <c r="I614" s="90" t="s">
        <v>1709</v>
      </c>
      <c r="J614" s="90" t="s">
        <v>1709</v>
      </c>
      <c r="K614" s="89">
        <v>1.92</v>
      </c>
      <c r="L614" s="90" t="s">
        <v>1709</v>
      </c>
      <c r="M614" s="90" t="s">
        <v>596</v>
      </c>
      <c r="N614" s="91">
        <v>39.462499999999999</v>
      </c>
      <c r="O614" s="91">
        <v>-119.0667</v>
      </c>
      <c r="P614" s="80"/>
      <c r="Q614" s="81" t="str">
        <f ca="1">IFERROR(INDEX($B$2:$B$938,MATCH(ROWS(Q$1:$Q613),$R$2:$R$938,0)),"")</f>
        <v/>
      </c>
      <c r="R614" s="79">
        <f ca="1">IF(ISNUMBER(SEARCH($P$2,B614)),MAX(R$1:$R613)+1,0)</f>
        <v>0</v>
      </c>
    </row>
    <row r="615" spans="1:18" x14ac:dyDescent="0.35">
      <c r="A615" s="89">
        <v>700125</v>
      </c>
      <c r="B615" s="90" t="s">
        <v>595</v>
      </c>
      <c r="D615" s="89">
        <v>59374</v>
      </c>
      <c r="E615" s="90" t="s">
        <v>1709</v>
      </c>
      <c r="G615" s="90" t="s">
        <v>190</v>
      </c>
      <c r="H615" s="90" t="s">
        <v>189</v>
      </c>
      <c r="I615" s="90" t="s">
        <v>1709</v>
      </c>
      <c r="J615" s="90" t="s">
        <v>1709</v>
      </c>
      <c r="K615" s="89">
        <v>5</v>
      </c>
      <c r="L615" s="90" t="s">
        <v>1709</v>
      </c>
      <c r="M615" s="90" t="s">
        <v>594</v>
      </c>
      <c r="N615" s="91">
        <v>42.203333000000001</v>
      </c>
      <c r="O615" s="91">
        <v>-121.046389</v>
      </c>
      <c r="P615" s="80"/>
      <c r="Q615" s="81" t="str">
        <f ca="1">IFERROR(INDEX($B$2:$B$938,MATCH(ROWS(Q$1:$Q614),$R$2:$R$938,0)),"")</f>
        <v/>
      </c>
      <c r="R615" s="79">
        <f ca="1">IF(ISNUMBER(SEARCH($P$2,B615)),MAX(R$1:$R614)+1,0)</f>
        <v>0</v>
      </c>
    </row>
    <row r="616" spans="1:18" x14ac:dyDescent="0.35">
      <c r="A616" s="89">
        <v>500155</v>
      </c>
      <c r="B616" s="90" t="s">
        <v>593</v>
      </c>
      <c r="D616" s="89">
        <v>829</v>
      </c>
      <c r="E616" s="90" t="s">
        <v>1709</v>
      </c>
      <c r="F616" s="89">
        <v>60585</v>
      </c>
      <c r="G616" s="90" t="s">
        <v>197</v>
      </c>
      <c r="H616" s="90" t="s">
        <v>162</v>
      </c>
      <c r="I616" s="90" t="s">
        <v>195</v>
      </c>
      <c r="J616" s="90" t="s">
        <v>1709</v>
      </c>
      <c r="K616" s="89">
        <v>30</v>
      </c>
      <c r="L616" s="90" t="s">
        <v>25</v>
      </c>
      <c r="M616" s="90" t="s">
        <v>592</v>
      </c>
      <c r="N616" s="91">
        <v>42.267774000000003</v>
      </c>
      <c r="O616" s="91">
        <v>-111.748531</v>
      </c>
      <c r="P616" s="80"/>
      <c r="Q616" s="81" t="str">
        <f ca="1">IFERROR(INDEX($B$2:$B$938,MATCH(ROWS(Q$1:$Q615),$R$2:$R$938,0)),"")</f>
        <v/>
      </c>
      <c r="R616" s="79">
        <f ca="1">IF(ISNUMBER(SEARCH($P$2,B616)),MAX(R$1:$R615)+1,0)</f>
        <v>0</v>
      </c>
    </row>
    <row r="617" spans="1:18" x14ac:dyDescent="0.35">
      <c r="A617" s="89">
        <v>500218</v>
      </c>
      <c r="B617" s="90" t="s">
        <v>591</v>
      </c>
      <c r="D617" s="89">
        <v>54251</v>
      </c>
      <c r="E617" s="90" t="s">
        <v>1709</v>
      </c>
      <c r="F617" s="89">
        <v>61439</v>
      </c>
      <c r="G617" s="90" t="s">
        <v>190</v>
      </c>
      <c r="H617" s="90" t="s">
        <v>162</v>
      </c>
      <c r="I617" s="90" t="s">
        <v>195</v>
      </c>
      <c r="J617" s="90" t="s">
        <v>1709</v>
      </c>
      <c r="K617" s="89">
        <v>4.3</v>
      </c>
      <c r="L617" s="90" t="s">
        <v>1709</v>
      </c>
      <c r="M617" s="90" t="s">
        <v>590</v>
      </c>
      <c r="N617" s="91">
        <v>44.49004</v>
      </c>
      <c r="O617" s="91">
        <v>-121.298812</v>
      </c>
      <c r="P617" s="80"/>
      <c r="Q617" s="81" t="str">
        <f ca="1">IFERROR(INDEX($B$2:$B$938,MATCH(ROWS(Q$1:$Q616),$R$2:$R$938,0)),"")</f>
        <v/>
      </c>
      <c r="R617" s="79">
        <f ca="1">IF(ISNUMBER(SEARCH($P$2,B617)),MAX(R$1:$R616)+1,0)</f>
        <v>0</v>
      </c>
    </row>
    <row r="618" spans="1:18" x14ac:dyDescent="0.35">
      <c r="A618" s="89">
        <v>910490</v>
      </c>
      <c r="B618" s="90" t="s">
        <v>1538</v>
      </c>
      <c r="D618" s="89">
        <v>61200</v>
      </c>
      <c r="E618" s="90" t="s">
        <v>1709</v>
      </c>
      <c r="F618" s="89">
        <v>64748</v>
      </c>
      <c r="G618" s="90" t="s">
        <v>190</v>
      </c>
      <c r="H618" s="90" t="s">
        <v>189</v>
      </c>
      <c r="I618" s="90" t="s">
        <v>195</v>
      </c>
      <c r="J618" s="90" t="s">
        <v>1709</v>
      </c>
      <c r="K618" s="89">
        <v>10</v>
      </c>
      <c r="L618" s="90" t="s">
        <v>1709</v>
      </c>
      <c r="M618" s="90" t="s">
        <v>1539</v>
      </c>
      <c r="N618" s="91">
        <v>42.542084000000003</v>
      </c>
      <c r="O618" s="91">
        <v>-122.78133800000001</v>
      </c>
      <c r="P618" s="80"/>
      <c r="Q618" s="81" t="str">
        <f ca="1">IFERROR(INDEX($B$2:$B$938,MATCH(ROWS(Q$1:$Q617),$R$2:$R$938,0)),"")</f>
        <v/>
      </c>
      <c r="R618" s="79">
        <f ca="1">IF(ISNUMBER(SEARCH($P$2,B618)),MAX(R$1:$R617)+1,0)</f>
        <v>0</v>
      </c>
    </row>
    <row r="619" spans="1:18" x14ac:dyDescent="0.35">
      <c r="A619" s="89">
        <v>910491</v>
      </c>
      <c r="B619" s="90" t="s">
        <v>1540</v>
      </c>
      <c r="D619" s="89">
        <v>62935</v>
      </c>
      <c r="E619" s="90" t="s">
        <v>1709</v>
      </c>
      <c r="F619" s="89">
        <v>65468</v>
      </c>
      <c r="G619" s="90" t="s">
        <v>190</v>
      </c>
      <c r="H619" s="90" t="s">
        <v>196</v>
      </c>
      <c r="I619" s="90" t="s">
        <v>1709</v>
      </c>
      <c r="J619" s="90" t="s">
        <v>1709</v>
      </c>
      <c r="K619" s="89">
        <v>10</v>
      </c>
      <c r="L619" s="90" t="s">
        <v>1709</v>
      </c>
      <c r="M619" s="90" t="s">
        <v>1646</v>
      </c>
      <c r="N619" s="91">
        <v>45.38</v>
      </c>
      <c r="O619" s="91">
        <v>-119.33320000000001</v>
      </c>
      <c r="P619" s="80"/>
      <c r="Q619" s="81" t="str">
        <f ca="1">IFERROR(INDEX($B$2:$B$938,MATCH(ROWS(Q$1:$Q618),$R$2:$R$938,0)),"")</f>
        <v/>
      </c>
      <c r="R619" s="79">
        <f ca="1">IF(ISNUMBER(SEARCH($P$2,B619)),MAX(R$1:$R618)+1,0)</f>
        <v>0</v>
      </c>
    </row>
    <row r="620" spans="1:18" x14ac:dyDescent="0.35">
      <c r="A620" s="89">
        <v>910492</v>
      </c>
      <c r="B620" s="90" t="s">
        <v>1541</v>
      </c>
      <c r="D620" s="89">
        <v>64051</v>
      </c>
      <c r="E620" s="90" t="s">
        <v>1709</v>
      </c>
      <c r="F620" s="89">
        <v>65469</v>
      </c>
      <c r="G620" s="90" t="s">
        <v>190</v>
      </c>
      <c r="H620" s="90" t="s">
        <v>196</v>
      </c>
      <c r="I620" s="90" t="s">
        <v>1709</v>
      </c>
      <c r="J620" s="90" t="s">
        <v>1709</v>
      </c>
      <c r="K620" s="89">
        <v>10</v>
      </c>
      <c r="L620" s="90" t="s">
        <v>1709</v>
      </c>
      <c r="M620" s="90" t="s">
        <v>1646</v>
      </c>
      <c r="N620" s="91">
        <v>45.38</v>
      </c>
      <c r="O620" s="91">
        <v>-119.33320000000001</v>
      </c>
      <c r="P620" s="80"/>
      <c r="Q620" s="81" t="str">
        <f ca="1">IFERROR(INDEX($B$2:$B$938,MATCH(ROWS(Q$1:$Q619),$R$2:$R$938,0)),"")</f>
        <v/>
      </c>
      <c r="R620" s="79">
        <f ca="1">IF(ISNUMBER(SEARCH($P$2,B620)),MAX(R$1:$R619)+1,0)</f>
        <v>0</v>
      </c>
    </row>
    <row r="621" spans="1:18" x14ac:dyDescent="0.35">
      <c r="A621" s="89">
        <v>910493</v>
      </c>
      <c r="B621" s="90" t="s">
        <v>1542</v>
      </c>
      <c r="D621" s="89">
        <v>64052</v>
      </c>
      <c r="E621" s="90" t="s">
        <v>1709</v>
      </c>
      <c r="F621" s="89">
        <v>65559</v>
      </c>
      <c r="G621" s="90" t="s">
        <v>190</v>
      </c>
      <c r="H621" s="90" t="s">
        <v>196</v>
      </c>
      <c r="I621" s="90" t="s">
        <v>1709</v>
      </c>
      <c r="J621" s="90" t="s">
        <v>1709</v>
      </c>
      <c r="K621" s="89">
        <v>10</v>
      </c>
      <c r="L621" s="90" t="s">
        <v>1709</v>
      </c>
      <c r="M621" s="90" t="s">
        <v>1646</v>
      </c>
      <c r="N621" s="91">
        <v>45.38</v>
      </c>
      <c r="O621" s="91">
        <v>-119.33320000000001</v>
      </c>
      <c r="P621" s="80"/>
      <c r="Q621" s="81" t="str">
        <f ca="1">IFERROR(INDEX($B$2:$B$938,MATCH(ROWS(Q$1:$Q620),$R$2:$R$938,0)),"")</f>
        <v/>
      </c>
      <c r="R621" s="79">
        <f ca="1">IF(ISNUMBER(SEARCH($P$2,B621)),MAX(R$1:$R620)+1,0)</f>
        <v>0</v>
      </c>
    </row>
    <row r="622" spans="1:18" x14ac:dyDescent="0.35">
      <c r="A622" s="89">
        <v>910494</v>
      </c>
      <c r="B622" s="90" t="s">
        <v>1543</v>
      </c>
      <c r="D622" s="89">
        <v>64053</v>
      </c>
      <c r="E622" s="90" t="s">
        <v>1709</v>
      </c>
      <c r="F622" s="89">
        <v>65560</v>
      </c>
      <c r="G622" s="90" t="s">
        <v>190</v>
      </c>
      <c r="H622" s="90" t="s">
        <v>196</v>
      </c>
      <c r="I622" s="90" t="s">
        <v>1709</v>
      </c>
      <c r="J622" s="90" t="s">
        <v>1709</v>
      </c>
      <c r="K622" s="89">
        <v>10</v>
      </c>
      <c r="L622" s="90" t="s">
        <v>1709</v>
      </c>
      <c r="M622" s="90" t="s">
        <v>1646</v>
      </c>
      <c r="N622" s="91">
        <v>45.38</v>
      </c>
      <c r="O622" s="91">
        <v>-119.33322</v>
      </c>
      <c r="P622" s="80"/>
      <c r="Q622" s="81" t="str">
        <f ca="1">IFERROR(INDEX($B$2:$B$938,MATCH(ROWS(Q$1:$Q621),$R$2:$R$938,0)),"")</f>
        <v/>
      </c>
      <c r="R622" s="79">
        <f ca="1">IF(ISNUMBER(SEARCH($P$2,B622)),MAX(R$1:$R621)+1,0)</f>
        <v>0</v>
      </c>
    </row>
    <row r="623" spans="1:18" x14ac:dyDescent="0.35">
      <c r="A623" s="89">
        <v>500047</v>
      </c>
      <c r="B623" s="90" t="s">
        <v>589</v>
      </c>
      <c r="D623" s="89">
        <v>50421</v>
      </c>
      <c r="E623" s="90" t="s">
        <v>1709</v>
      </c>
      <c r="F623" s="89">
        <v>60785</v>
      </c>
      <c r="G623" s="90" t="s">
        <v>178</v>
      </c>
      <c r="H623" s="90" t="s">
        <v>162</v>
      </c>
      <c r="I623" s="90" t="s">
        <v>195</v>
      </c>
      <c r="J623" s="90" t="s">
        <v>1709</v>
      </c>
      <c r="K623" s="89">
        <v>1.6</v>
      </c>
      <c r="L623" s="90" t="s">
        <v>1709</v>
      </c>
      <c r="M623" s="90" t="s">
        <v>588</v>
      </c>
      <c r="N623" s="91">
        <v>46.596412999999998</v>
      </c>
      <c r="O623" s="91">
        <v>-120.67748899999999</v>
      </c>
      <c r="P623" s="80"/>
      <c r="Q623" s="81" t="str">
        <f ca="1">IFERROR(INDEX($B$2:$B$938,MATCH(ROWS(Q$1:$Q622),$R$2:$R$938,0)),"")</f>
        <v/>
      </c>
      <c r="R623" s="79">
        <f ca="1">IF(ISNUMBER(SEARCH($P$2,B623)),MAX(R$1:$R622)+1,0)</f>
        <v>0</v>
      </c>
    </row>
    <row r="624" spans="1:18" x14ac:dyDescent="0.35">
      <c r="A624" s="89">
        <v>710135</v>
      </c>
      <c r="B624" s="90" t="s">
        <v>587</v>
      </c>
      <c r="D624" s="89">
        <v>60010</v>
      </c>
      <c r="E624" s="90" t="s">
        <v>1709</v>
      </c>
      <c r="F624" s="89">
        <v>63448</v>
      </c>
      <c r="G624" s="90" t="s">
        <v>197</v>
      </c>
      <c r="H624" s="90" t="s">
        <v>189</v>
      </c>
      <c r="I624" s="90" t="s">
        <v>195</v>
      </c>
      <c r="J624" s="90" t="s">
        <v>1709</v>
      </c>
      <c r="K624" s="89">
        <v>20</v>
      </c>
      <c r="L624" s="90" t="s">
        <v>1709</v>
      </c>
      <c r="M624" s="90" t="s">
        <v>586</v>
      </c>
      <c r="N624" s="91">
        <v>43.466999999999999</v>
      </c>
      <c r="O624" s="91">
        <v>-116.285</v>
      </c>
      <c r="P624" s="80"/>
      <c r="Q624" s="81" t="str">
        <f ca="1">IFERROR(INDEX($B$2:$B$938,MATCH(ROWS(Q$1:$Q623),$R$2:$R$938,0)),"")</f>
        <v/>
      </c>
      <c r="R624" s="79">
        <f ca="1">IF(ISNUMBER(SEARCH($P$2,B624)),MAX(R$1:$R623)+1,0)</f>
        <v>0</v>
      </c>
    </row>
    <row r="625" spans="1:18" x14ac:dyDescent="0.35">
      <c r="A625" s="89">
        <v>900566</v>
      </c>
      <c r="B625" s="90" t="s">
        <v>585</v>
      </c>
      <c r="D625" s="89">
        <v>56461</v>
      </c>
      <c r="E625" s="90" t="s">
        <v>1709</v>
      </c>
      <c r="F625" s="89">
        <v>61680</v>
      </c>
      <c r="G625" s="90" t="s">
        <v>190</v>
      </c>
      <c r="H625" s="90" t="s">
        <v>232</v>
      </c>
      <c r="I625" s="90" t="s">
        <v>195</v>
      </c>
      <c r="J625" s="90" t="s">
        <v>1709</v>
      </c>
      <c r="K625" s="89">
        <v>3.2</v>
      </c>
      <c r="L625" s="90" t="s">
        <v>1709</v>
      </c>
      <c r="M625" s="90" t="s">
        <v>584</v>
      </c>
      <c r="N625" s="91">
        <v>42.384399999999999</v>
      </c>
      <c r="O625" s="91">
        <v>-122.7718</v>
      </c>
      <c r="P625" s="80"/>
      <c r="Q625" s="81" t="str">
        <f ca="1">IFERROR(INDEX($B$2:$B$938,MATCH(ROWS(Q$1:$Q624),$R$2:$R$938,0)),"")</f>
        <v/>
      </c>
      <c r="R625" s="79">
        <f ca="1">IF(ISNUMBER(SEARCH($P$2,B625)),MAX(R$1:$R624)+1,0)</f>
        <v>0</v>
      </c>
    </row>
    <row r="626" spans="1:18" x14ac:dyDescent="0.35">
      <c r="A626" s="89">
        <v>400001</v>
      </c>
      <c r="B626" s="90" t="s">
        <v>583</v>
      </c>
      <c r="E626" s="90" t="s">
        <v>1709</v>
      </c>
      <c r="G626" s="90" t="s">
        <v>190</v>
      </c>
      <c r="H626" s="90" t="s">
        <v>286</v>
      </c>
      <c r="I626" s="90" t="s">
        <v>1709</v>
      </c>
      <c r="J626" s="90" t="s">
        <v>161</v>
      </c>
      <c r="K626" s="89">
        <v>1.75</v>
      </c>
      <c r="L626" s="90" t="s">
        <v>1709</v>
      </c>
      <c r="M626" s="90" t="s">
        <v>1709</v>
      </c>
      <c r="P626" s="80"/>
      <c r="Q626" s="81" t="str">
        <f ca="1">IFERROR(INDEX($B$2:$B$938,MATCH(ROWS(Q$1:$Q625),$R$2:$R$938,0)),"")</f>
        <v/>
      </c>
      <c r="R626" s="79">
        <f ca="1">IF(ISNUMBER(SEARCH($P$2,B626)),MAX(R$1:$R625)+1,0)</f>
        <v>0</v>
      </c>
    </row>
    <row r="627" spans="1:18" x14ac:dyDescent="0.35">
      <c r="A627" s="89">
        <v>700103</v>
      </c>
      <c r="B627" s="90" t="s">
        <v>582</v>
      </c>
      <c r="E627" s="90" t="s">
        <v>1709</v>
      </c>
      <c r="G627" s="90" t="s">
        <v>190</v>
      </c>
      <c r="H627" s="90" t="s">
        <v>189</v>
      </c>
      <c r="I627" s="90" t="s">
        <v>1709</v>
      </c>
      <c r="J627" s="90" t="s">
        <v>161</v>
      </c>
      <c r="L627" s="90" t="s">
        <v>1709</v>
      </c>
      <c r="M627" s="90" t="s">
        <v>1709</v>
      </c>
      <c r="P627" s="80"/>
      <c r="Q627" s="81" t="str">
        <f ca="1">IFERROR(INDEX($B$2:$B$938,MATCH(ROWS(Q$1:$Q626),$R$2:$R$938,0)),"")</f>
        <v/>
      </c>
      <c r="R627" s="79">
        <f ca="1">IF(ISNUMBER(SEARCH($P$2,B627)),MAX(R$1:$R626)+1,0)</f>
        <v>0</v>
      </c>
    </row>
    <row r="628" spans="1:18" x14ac:dyDescent="0.35">
      <c r="A628" s="89">
        <v>900067</v>
      </c>
      <c r="B628" s="90" t="s">
        <v>581</v>
      </c>
      <c r="C628" s="89">
        <v>1004658</v>
      </c>
      <c r="D628" s="89">
        <v>57653</v>
      </c>
      <c r="E628" s="90" t="s">
        <v>1709</v>
      </c>
      <c r="G628" s="90" t="s">
        <v>190</v>
      </c>
      <c r="H628" s="90" t="s">
        <v>166</v>
      </c>
      <c r="I628" s="90" t="s">
        <v>1709</v>
      </c>
      <c r="J628" s="90" t="s">
        <v>1709</v>
      </c>
      <c r="K628" s="89">
        <v>6.5</v>
      </c>
      <c r="L628" s="90" t="s">
        <v>1709</v>
      </c>
      <c r="M628" s="90" t="s">
        <v>580</v>
      </c>
      <c r="N628" s="91">
        <v>44.564332999999998</v>
      </c>
      <c r="O628" s="91">
        <v>-123.289089</v>
      </c>
      <c r="P628" s="80"/>
      <c r="Q628" s="81" t="str">
        <f ca="1">IFERROR(INDEX($B$2:$B$938,MATCH(ROWS(Q$1:$Q627),$R$2:$R$938,0)),"")</f>
        <v/>
      </c>
      <c r="R628" s="79">
        <f ca="1">IF(ISNUMBER(SEARCH($P$2,B628)),MAX(R$1:$R627)+1,0)</f>
        <v>0</v>
      </c>
    </row>
    <row r="629" spans="1:18" x14ac:dyDescent="0.35">
      <c r="A629" s="89">
        <v>800145</v>
      </c>
      <c r="B629" s="90" t="s">
        <v>579</v>
      </c>
      <c r="D629" s="89">
        <v>56971</v>
      </c>
      <c r="E629" s="90" t="s">
        <v>1709</v>
      </c>
      <c r="F629" s="89">
        <v>60984</v>
      </c>
      <c r="G629" s="90" t="s">
        <v>190</v>
      </c>
      <c r="H629" s="90" t="s">
        <v>196</v>
      </c>
      <c r="I629" s="90" t="s">
        <v>195</v>
      </c>
      <c r="J629" s="90" t="s">
        <v>1709</v>
      </c>
      <c r="K629" s="89">
        <v>9.9</v>
      </c>
      <c r="L629" s="90" t="s">
        <v>1709</v>
      </c>
      <c r="M629" s="90" t="s">
        <v>234</v>
      </c>
      <c r="N629" s="91">
        <v>45.712200000000003</v>
      </c>
      <c r="O629" s="91">
        <v>-119.4044</v>
      </c>
      <c r="P629" s="80"/>
      <c r="Q629" s="81" t="str">
        <f ca="1">IFERROR(INDEX($B$2:$B$938,MATCH(ROWS(Q$1:$Q628),$R$2:$R$938,0)),"")</f>
        <v/>
      </c>
      <c r="R629" s="79">
        <f ca="1">IF(ISNUMBER(SEARCH($P$2,B629)),MAX(R$1:$R628)+1,0)</f>
        <v>0</v>
      </c>
    </row>
    <row r="630" spans="1:18" x14ac:dyDescent="0.35">
      <c r="A630" s="89">
        <v>500059</v>
      </c>
      <c r="B630" s="90" t="s">
        <v>578</v>
      </c>
      <c r="D630" s="89">
        <v>3014</v>
      </c>
      <c r="E630" s="90" t="s">
        <v>1709</v>
      </c>
      <c r="G630" s="90" t="s">
        <v>190</v>
      </c>
      <c r="H630" s="90" t="s">
        <v>162</v>
      </c>
      <c r="I630" s="90" t="s">
        <v>1709</v>
      </c>
      <c r="J630" s="90" t="s">
        <v>1709</v>
      </c>
      <c r="K630" s="89">
        <v>190</v>
      </c>
      <c r="L630" s="90" t="s">
        <v>1815</v>
      </c>
      <c r="M630" s="90" t="s">
        <v>577</v>
      </c>
      <c r="N630" s="91">
        <v>44.971643</v>
      </c>
      <c r="O630" s="91">
        <v>-116.835042</v>
      </c>
      <c r="P630" s="80"/>
      <c r="Q630" s="81" t="str">
        <f ca="1">IFERROR(INDEX($B$2:$B$938,MATCH(ROWS(Q$1:$Q629),$R$2:$R$938,0)),"")</f>
        <v/>
      </c>
      <c r="R630" s="79">
        <f ca="1">IF(ISNUMBER(SEARCH($P$2,B630)),MAX(R$1:$R629)+1,0)</f>
        <v>0</v>
      </c>
    </row>
    <row r="631" spans="1:18" x14ac:dyDescent="0.35">
      <c r="A631" s="89">
        <v>910603</v>
      </c>
      <c r="B631" s="90" t="s">
        <v>1937</v>
      </c>
      <c r="D631" s="89">
        <v>63441</v>
      </c>
      <c r="E631" s="90" t="s">
        <v>1709</v>
      </c>
      <c r="G631" s="90" t="s">
        <v>190</v>
      </c>
      <c r="H631" s="90" t="s">
        <v>189</v>
      </c>
      <c r="I631" s="90" t="s">
        <v>1709</v>
      </c>
      <c r="J631" s="90" t="s">
        <v>1709</v>
      </c>
      <c r="K631" s="89">
        <v>162</v>
      </c>
      <c r="L631" s="90" t="s">
        <v>1709</v>
      </c>
      <c r="M631" s="90" t="s">
        <v>1816</v>
      </c>
      <c r="N631" s="91">
        <v>45.54</v>
      </c>
      <c r="O631" s="91">
        <v>-120.18</v>
      </c>
      <c r="P631" s="80"/>
      <c r="Q631" s="81" t="str">
        <f ca="1">IFERROR(INDEX($B$2:$B$938,MATCH(ROWS(Q$1:$Q630),$R$2:$R$938,0)),"")</f>
        <v/>
      </c>
      <c r="R631" s="79">
        <f ca="1">IF(ISNUMBER(SEARCH($P$2,B631)),MAX(R$1:$R630)+1,0)</f>
        <v>0</v>
      </c>
    </row>
    <row r="632" spans="1:18" x14ac:dyDescent="0.35">
      <c r="A632" s="89">
        <v>800143</v>
      </c>
      <c r="B632" s="90" t="s">
        <v>576</v>
      </c>
      <c r="D632" s="89">
        <v>56972</v>
      </c>
      <c r="E632" s="90" t="s">
        <v>1709</v>
      </c>
      <c r="F632" s="89">
        <v>60983</v>
      </c>
      <c r="G632" s="90" t="s">
        <v>190</v>
      </c>
      <c r="H632" s="90" t="s">
        <v>196</v>
      </c>
      <c r="I632" s="90" t="s">
        <v>195</v>
      </c>
      <c r="J632" s="90" t="s">
        <v>1709</v>
      </c>
      <c r="K632" s="89">
        <v>8.3000000000000007</v>
      </c>
      <c r="L632" s="90" t="s">
        <v>1709</v>
      </c>
      <c r="M632" s="90" t="s">
        <v>234</v>
      </c>
      <c r="N632" s="91">
        <v>45.654200000000003</v>
      </c>
      <c r="O632" s="91">
        <v>-119.48690000000001</v>
      </c>
      <c r="P632" s="80"/>
      <c r="Q632" s="81" t="str">
        <f ca="1">IFERROR(INDEX($B$2:$B$938,MATCH(ROWS(Q$1:$Q631),$R$2:$R$938,0)),"")</f>
        <v/>
      </c>
      <c r="R632" s="79">
        <f ca="1">IF(ISNUMBER(SEARCH($P$2,B632)),MAX(R$1:$R631)+1,0)</f>
        <v>0</v>
      </c>
    </row>
    <row r="633" spans="1:18" x14ac:dyDescent="0.35">
      <c r="A633" s="89">
        <v>300003</v>
      </c>
      <c r="B633" s="90" t="s">
        <v>1544</v>
      </c>
      <c r="E633" s="90" t="s">
        <v>1709</v>
      </c>
      <c r="G633" s="90" t="s">
        <v>333</v>
      </c>
      <c r="H633" s="90" t="s">
        <v>332</v>
      </c>
      <c r="I633" s="90" t="s">
        <v>1709</v>
      </c>
      <c r="J633" s="90" t="s">
        <v>1709</v>
      </c>
      <c r="L633" s="90" t="s">
        <v>1709</v>
      </c>
      <c r="M633" s="90" t="s">
        <v>1709</v>
      </c>
      <c r="P633" s="80"/>
      <c r="Q633" s="81" t="str">
        <f ca="1">IFERROR(INDEX($B$2:$B$938,MATCH(ROWS(Q$1:$Q632),$R$2:$R$938,0)),"")</f>
        <v/>
      </c>
      <c r="R633" s="79">
        <f ca="1">IF(ISNUMBER(SEARCH($P$2,B633)),MAX(R$1:$R632)+1,0)</f>
        <v>0</v>
      </c>
    </row>
    <row r="634" spans="1:18" x14ac:dyDescent="0.35">
      <c r="A634" s="89">
        <v>500060</v>
      </c>
      <c r="B634" s="90" t="s">
        <v>575</v>
      </c>
      <c r="D634" s="89">
        <v>3929</v>
      </c>
      <c r="E634" s="90" t="s">
        <v>1709</v>
      </c>
      <c r="G634" s="90" t="s">
        <v>178</v>
      </c>
      <c r="H634" s="90" t="s">
        <v>162</v>
      </c>
      <c r="I634" s="90" t="s">
        <v>1709</v>
      </c>
      <c r="J634" s="90" t="s">
        <v>1709</v>
      </c>
      <c r="K634" s="89">
        <v>27.5</v>
      </c>
      <c r="L634" s="90" t="s">
        <v>1709</v>
      </c>
      <c r="M634" s="90" t="s">
        <v>574</v>
      </c>
      <c r="N634" s="91">
        <v>46.595832999999999</v>
      </c>
      <c r="O634" s="91">
        <v>-121.569444</v>
      </c>
      <c r="P634" s="80"/>
      <c r="Q634" s="81" t="str">
        <f ca="1">IFERROR(INDEX($B$2:$B$938,MATCH(ROWS(Q$1:$Q633),$R$2:$R$938,0)),"")</f>
        <v/>
      </c>
      <c r="R634" s="79">
        <f ca="1">IF(ISNUMBER(SEARCH($P$2,B634)),MAX(R$1:$R633)+1,0)</f>
        <v>0</v>
      </c>
    </row>
    <row r="635" spans="1:18" x14ac:dyDescent="0.35">
      <c r="A635" s="89">
        <v>400003</v>
      </c>
      <c r="B635" s="90" t="s">
        <v>573</v>
      </c>
      <c r="D635" s="89">
        <v>59382</v>
      </c>
      <c r="E635" s="90" t="s">
        <v>1709</v>
      </c>
      <c r="G635" s="90" t="s">
        <v>190</v>
      </c>
      <c r="H635" s="90" t="s">
        <v>572</v>
      </c>
      <c r="I635" s="90" t="s">
        <v>1709</v>
      </c>
      <c r="J635" s="90" t="s">
        <v>1709</v>
      </c>
      <c r="K635" s="89">
        <v>3.1</v>
      </c>
      <c r="L635" s="90" t="s">
        <v>1709</v>
      </c>
      <c r="M635" s="90" t="s">
        <v>571</v>
      </c>
      <c r="N635" s="91">
        <v>42.695833</v>
      </c>
      <c r="O635" s="91">
        <v>-120.557778</v>
      </c>
      <c r="P635" s="80"/>
      <c r="Q635" s="81" t="str">
        <f ca="1">IFERROR(INDEX($B$2:$B$938,MATCH(ROWS(Q$1:$Q634),$R$2:$R$938,0)),"")</f>
        <v/>
      </c>
      <c r="R635" s="79">
        <f ca="1">IF(ISNUMBER(SEARCH($P$2,B635)),MAX(R$1:$R634)+1,0)</f>
        <v>0</v>
      </c>
    </row>
    <row r="636" spans="1:18" x14ac:dyDescent="0.35">
      <c r="A636" s="89">
        <v>500325</v>
      </c>
      <c r="B636" s="90" t="s">
        <v>570</v>
      </c>
      <c r="D636" s="89">
        <v>850</v>
      </c>
      <c r="E636" s="90" t="s">
        <v>1709</v>
      </c>
      <c r="G636" s="90" t="s">
        <v>197</v>
      </c>
      <c r="H636" s="90" t="s">
        <v>162</v>
      </c>
      <c r="I636" s="90" t="s">
        <v>1709</v>
      </c>
      <c r="J636" s="90" t="s">
        <v>1709</v>
      </c>
      <c r="K636" s="89">
        <v>176.4</v>
      </c>
      <c r="L636" s="90" t="s">
        <v>321</v>
      </c>
      <c r="M636" s="90" t="s">
        <v>569</v>
      </c>
      <c r="N636" s="91">
        <v>43.334848999999998</v>
      </c>
      <c r="O636" s="91">
        <v>-111.205752</v>
      </c>
      <c r="P636" s="80"/>
      <c r="Q636" s="81" t="str">
        <f ca="1">IFERROR(INDEX($B$2:$B$938,MATCH(ROWS(Q$1:$Q635),$R$2:$R$938,0)),"")</f>
        <v/>
      </c>
      <c r="R636" s="79">
        <f ca="1">IF(ISNUMBER(SEARCH($P$2,B636)),MAX(R$1:$R635)+1,0)</f>
        <v>0</v>
      </c>
    </row>
    <row r="637" spans="1:18" x14ac:dyDescent="0.35">
      <c r="A637" s="89">
        <v>910638</v>
      </c>
      <c r="B637" s="90" t="s">
        <v>1938</v>
      </c>
      <c r="D637" s="89">
        <v>62495</v>
      </c>
      <c r="E637" s="90" t="s">
        <v>1709</v>
      </c>
      <c r="F637" s="89">
        <v>65253</v>
      </c>
      <c r="G637" s="90" t="s">
        <v>1939</v>
      </c>
      <c r="H637" s="90" t="s">
        <v>189</v>
      </c>
      <c r="I637" s="90" t="s">
        <v>195</v>
      </c>
      <c r="J637" s="90" t="s">
        <v>1709</v>
      </c>
      <c r="K637" s="89">
        <v>60</v>
      </c>
      <c r="L637" s="90" t="s">
        <v>1940</v>
      </c>
      <c r="M637" s="90" t="s">
        <v>1941</v>
      </c>
      <c r="N637" s="91">
        <v>38.629899999999999</v>
      </c>
      <c r="O637" s="91">
        <v>-104.65260000000001</v>
      </c>
      <c r="P637" s="80"/>
      <c r="Q637" s="81" t="str">
        <f ca="1">IFERROR(INDEX($B$2:$B$938,MATCH(ROWS(Q$1:$Q636),$R$2:$R$938,0)),"")</f>
        <v/>
      </c>
      <c r="R637" s="79">
        <f ca="1">IF(ISNUMBER(SEARCH($P$2,B637)),MAX(R$1:$R636)+1,0)</f>
        <v>0</v>
      </c>
    </row>
    <row r="638" spans="1:18" x14ac:dyDescent="0.35">
      <c r="A638" s="89">
        <v>600000</v>
      </c>
      <c r="B638" s="90" t="s">
        <v>568</v>
      </c>
      <c r="D638" s="89">
        <v>6008</v>
      </c>
      <c r="E638" s="90" t="s">
        <v>1709</v>
      </c>
      <c r="G638" s="90" t="s">
        <v>167</v>
      </c>
      <c r="H638" s="90" t="s">
        <v>567</v>
      </c>
      <c r="I638" s="90" t="s">
        <v>1709</v>
      </c>
      <c r="J638" s="90" t="s">
        <v>161</v>
      </c>
      <c r="K638" s="89">
        <v>3937</v>
      </c>
      <c r="L638" s="90" t="s">
        <v>1709</v>
      </c>
      <c r="M638" s="90" t="s">
        <v>566</v>
      </c>
      <c r="N638" s="91">
        <v>33.388100000000001</v>
      </c>
      <c r="O638" s="91">
        <v>-112.8617</v>
      </c>
      <c r="P638" s="80"/>
      <c r="Q638" s="81" t="str">
        <f ca="1">IFERROR(INDEX($B$2:$B$938,MATCH(ROWS(Q$1:$Q637),$R$2:$R$938,0)),"")</f>
        <v/>
      </c>
      <c r="R638" s="79">
        <f ca="1">IF(ISNUMBER(SEARCH($P$2,B638)),MAX(R$1:$R637)+1,0)</f>
        <v>0</v>
      </c>
    </row>
    <row r="639" spans="1:18" x14ac:dyDescent="0.35">
      <c r="A639" s="89">
        <v>910495</v>
      </c>
      <c r="B639" s="90" t="s">
        <v>1545</v>
      </c>
      <c r="D639" s="89">
        <v>57562</v>
      </c>
      <c r="E639" s="90" t="s">
        <v>1709</v>
      </c>
      <c r="G639" s="90" t="s">
        <v>167</v>
      </c>
      <c r="H639" s="90" t="s">
        <v>189</v>
      </c>
      <c r="I639" s="90" t="s">
        <v>1709</v>
      </c>
      <c r="J639" s="90" t="s">
        <v>1709</v>
      </c>
      <c r="K639" s="89">
        <v>17.600000000000001</v>
      </c>
      <c r="L639" s="90" t="s">
        <v>228</v>
      </c>
      <c r="M639" s="90" t="s">
        <v>1546</v>
      </c>
      <c r="N639" s="91">
        <v>33.021110999999998</v>
      </c>
      <c r="O639" s="91">
        <v>-112.661389</v>
      </c>
      <c r="P639" s="80"/>
      <c r="Q639" s="81" t="str">
        <f ca="1">IFERROR(INDEX($B$2:$B$938,MATCH(ROWS(Q$1:$Q638),$R$2:$R$938,0)),"")</f>
        <v/>
      </c>
      <c r="R639" s="79">
        <f ca="1">IF(ISNUMBER(SEARCH($P$2,B639)),MAX(R$1:$R638)+1,0)</f>
        <v>0</v>
      </c>
    </row>
    <row r="640" spans="1:18" x14ac:dyDescent="0.35">
      <c r="A640" s="89">
        <v>800052</v>
      </c>
      <c r="B640" s="90" t="s">
        <v>565</v>
      </c>
      <c r="D640" s="89">
        <v>57530</v>
      </c>
      <c r="E640" s="90" t="s">
        <v>1709</v>
      </c>
      <c r="F640" s="89">
        <v>62288</v>
      </c>
      <c r="G640" s="90" t="s">
        <v>178</v>
      </c>
      <c r="H640" s="90" t="s">
        <v>196</v>
      </c>
      <c r="I640" s="90" t="s">
        <v>195</v>
      </c>
      <c r="J640" s="90" t="s">
        <v>1709</v>
      </c>
      <c r="K640" s="89">
        <v>105.3</v>
      </c>
      <c r="L640" s="90" t="s">
        <v>1709</v>
      </c>
      <c r="M640" s="90" t="s">
        <v>564</v>
      </c>
      <c r="N640" s="91">
        <v>47.155833000000001</v>
      </c>
      <c r="O640" s="91">
        <v>-117.36444400000001</v>
      </c>
      <c r="P640" s="80"/>
      <c r="Q640" s="81" t="str">
        <f ca="1">IFERROR(INDEX($B$2:$B$938,MATCH(ROWS(Q$1:$Q639),$R$2:$R$938,0)),"")</f>
        <v/>
      </c>
      <c r="R640" s="79">
        <f ca="1">IF(ISNUMBER(SEARCH($P$2,B640)),MAX(R$1:$R639)+1,0)</f>
        <v>0</v>
      </c>
    </row>
    <row r="641" spans="1:18" x14ac:dyDescent="0.35">
      <c r="A641" s="89">
        <v>910548</v>
      </c>
      <c r="B641" s="90" t="s">
        <v>1738</v>
      </c>
      <c r="D641" s="89">
        <v>64872</v>
      </c>
      <c r="E641" s="90" t="s">
        <v>1709</v>
      </c>
      <c r="F641" s="89">
        <v>65065</v>
      </c>
      <c r="G641" s="90" t="s">
        <v>279</v>
      </c>
      <c r="H641" s="90" t="s">
        <v>196</v>
      </c>
      <c r="I641" s="90" t="s">
        <v>195</v>
      </c>
      <c r="J641" s="90" t="s">
        <v>1709</v>
      </c>
      <c r="K641" s="89">
        <v>145</v>
      </c>
      <c r="L641" s="90" t="s">
        <v>1739</v>
      </c>
      <c r="M641" s="90" t="s">
        <v>1740</v>
      </c>
      <c r="N641" s="91">
        <v>40.952057000000003</v>
      </c>
      <c r="O641" s="91">
        <v>-103.907562</v>
      </c>
      <c r="P641" s="80"/>
      <c r="Q641" s="81" t="str">
        <f ca="1">IFERROR(INDEX($B$2:$B$938,MATCH(ROWS(Q$1:$Q640),$R$2:$R$938,0)),"")</f>
        <v/>
      </c>
      <c r="R641" s="79">
        <f ca="1">IF(ISNUMBER(SEARCH($P$2,B641)),MAX(R$1:$R640)+1,0)</f>
        <v>0</v>
      </c>
    </row>
    <row r="642" spans="1:18" x14ac:dyDescent="0.35">
      <c r="A642" s="89">
        <v>501011</v>
      </c>
      <c r="B642" s="90" t="s">
        <v>563</v>
      </c>
      <c r="E642" s="90" t="s">
        <v>1709</v>
      </c>
      <c r="F642" s="89">
        <v>60586</v>
      </c>
      <c r="G642" s="90" t="s">
        <v>197</v>
      </c>
      <c r="H642" s="90" t="s">
        <v>162</v>
      </c>
      <c r="I642" s="90" t="s">
        <v>195</v>
      </c>
      <c r="J642" s="90" t="s">
        <v>161</v>
      </c>
      <c r="K642" s="89">
        <v>0.72</v>
      </c>
      <c r="L642" s="90" t="s">
        <v>25</v>
      </c>
      <c r="M642" s="90" t="s">
        <v>1709</v>
      </c>
      <c r="P642" s="80"/>
      <c r="Q642" s="81" t="str">
        <f ca="1">IFERROR(INDEX($B$2:$B$938,MATCH(ROWS(Q$1:$Q641),$R$2:$R$938,0)),"")</f>
        <v/>
      </c>
      <c r="R642" s="79">
        <f ca="1">IF(ISNUMBER(SEARCH($P$2,B642)),MAX(R$1:$R641)+1,0)</f>
        <v>0</v>
      </c>
    </row>
    <row r="643" spans="1:18" x14ac:dyDescent="0.35">
      <c r="A643" s="89">
        <v>500156</v>
      </c>
      <c r="B643" s="90" t="s">
        <v>562</v>
      </c>
      <c r="E643" s="90" t="s">
        <v>1709</v>
      </c>
      <c r="G643" s="90" t="s">
        <v>163</v>
      </c>
      <c r="H643" s="90" t="s">
        <v>162</v>
      </c>
      <c r="I643" s="90" t="s">
        <v>1709</v>
      </c>
      <c r="J643" s="90" t="s">
        <v>161</v>
      </c>
      <c r="K643" s="89">
        <v>0.6</v>
      </c>
      <c r="L643" s="90" t="s">
        <v>1709</v>
      </c>
      <c r="M643" s="90" t="s">
        <v>1709</v>
      </c>
      <c r="P643" s="80"/>
      <c r="Q643" s="81" t="str">
        <f ca="1">IFERROR(INDEX($B$2:$B$938,MATCH(ROWS(Q$1:$Q642),$R$2:$R$938,0)),"")</f>
        <v/>
      </c>
      <c r="R643" s="79">
        <f ca="1">IF(ISNUMBER(SEARCH($P$2,B643)),MAX(R$1:$R642)+1,0)</f>
        <v>0</v>
      </c>
    </row>
    <row r="644" spans="1:18" x14ac:dyDescent="0.35">
      <c r="A644" s="89">
        <v>500254</v>
      </c>
      <c r="B644" s="90" t="s">
        <v>561</v>
      </c>
      <c r="D644" s="89">
        <v>447</v>
      </c>
      <c r="E644" s="90" t="s">
        <v>1942</v>
      </c>
      <c r="G644" s="90" t="s">
        <v>167</v>
      </c>
      <c r="H644" s="90" t="s">
        <v>162</v>
      </c>
      <c r="I644" s="90" t="s">
        <v>1709</v>
      </c>
      <c r="J644" s="90" t="s">
        <v>1709</v>
      </c>
      <c r="K644" s="89">
        <v>1200</v>
      </c>
      <c r="L644" s="90" t="s">
        <v>1709</v>
      </c>
      <c r="M644" s="90" t="s">
        <v>560</v>
      </c>
      <c r="N644" s="91">
        <v>34.295333999999997</v>
      </c>
      <c r="O644" s="91">
        <v>-114.14022199999999</v>
      </c>
      <c r="P644" s="80"/>
      <c r="Q644" s="81" t="str">
        <f ca="1">IFERROR(INDEX($B$2:$B$938,MATCH(ROWS(Q$1:$Q643),$R$2:$R$938,0)),"")</f>
        <v/>
      </c>
      <c r="R644" s="79">
        <f ca="1">IF(ISNUMBER(SEARCH($P$2,B644)),MAX(R$1:$R643)+1,0)</f>
        <v>0</v>
      </c>
    </row>
    <row r="645" spans="1:18" x14ac:dyDescent="0.35">
      <c r="A645" s="89">
        <v>900077</v>
      </c>
      <c r="B645" s="90" t="s">
        <v>559</v>
      </c>
      <c r="D645" s="89">
        <v>58319</v>
      </c>
      <c r="E645" s="90" t="s">
        <v>1709</v>
      </c>
      <c r="F645" s="89">
        <v>61382</v>
      </c>
      <c r="G645" s="90" t="s">
        <v>245</v>
      </c>
      <c r="H645" s="90" t="s">
        <v>286</v>
      </c>
      <c r="I645" s="90" t="s">
        <v>195</v>
      </c>
      <c r="J645" s="90" t="s">
        <v>1709</v>
      </c>
      <c r="K645" s="89">
        <v>48</v>
      </c>
      <c r="L645" s="90" t="s">
        <v>1709</v>
      </c>
      <c r="M645" s="90" t="s">
        <v>557</v>
      </c>
      <c r="N645" s="91">
        <v>39.585833000000001</v>
      </c>
      <c r="O645" s="91">
        <v>-119.07305599999999</v>
      </c>
      <c r="P645" s="80"/>
      <c r="Q645" s="81" t="str">
        <f ca="1">IFERROR(INDEX($B$2:$B$938,MATCH(ROWS(Q$1:$Q644),$R$2:$R$938,0)),"")</f>
        <v/>
      </c>
      <c r="R645" s="79">
        <f ca="1">IF(ISNUMBER(SEARCH($P$2,B645)),MAX(R$1:$R644)+1,0)</f>
        <v>0</v>
      </c>
    </row>
    <row r="646" spans="1:18" x14ac:dyDescent="0.35">
      <c r="A646" s="89">
        <v>710118</v>
      </c>
      <c r="B646" s="90" t="s">
        <v>558</v>
      </c>
      <c r="D646" s="89">
        <v>58319</v>
      </c>
      <c r="E646" s="90" t="s">
        <v>1709</v>
      </c>
      <c r="G646" s="90" t="s">
        <v>245</v>
      </c>
      <c r="H646" s="90" t="s">
        <v>189</v>
      </c>
      <c r="I646" s="90" t="s">
        <v>1709</v>
      </c>
      <c r="J646" s="90" t="s">
        <v>161</v>
      </c>
      <c r="K646" s="89">
        <v>14.5</v>
      </c>
      <c r="L646" s="90" t="s">
        <v>1709</v>
      </c>
      <c r="M646" s="90" t="s">
        <v>557</v>
      </c>
      <c r="N646" s="91">
        <v>39.585833000000001</v>
      </c>
      <c r="O646" s="91">
        <v>-119.07305599999999</v>
      </c>
      <c r="P646" s="80"/>
      <c r="Q646" s="81" t="str">
        <f ca="1">IFERROR(INDEX($B$2:$B$938,MATCH(ROWS(Q$1:$Q645),$R$2:$R$938,0)),"")</f>
        <v/>
      </c>
      <c r="R646" s="79">
        <f ca="1">IF(ISNUMBER(SEARCH($P$2,B646)),MAX(R$1:$R645)+1,0)</f>
        <v>0</v>
      </c>
    </row>
    <row r="647" spans="1:18" x14ac:dyDescent="0.35">
      <c r="A647" s="89">
        <v>500249</v>
      </c>
      <c r="B647" s="90" t="s">
        <v>556</v>
      </c>
      <c r="E647" s="90" t="s">
        <v>1709</v>
      </c>
      <c r="F647" s="89">
        <v>60782</v>
      </c>
      <c r="G647" s="90" t="s">
        <v>249</v>
      </c>
      <c r="H647" s="90" t="s">
        <v>162</v>
      </c>
      <c r="I647" s="90" t="s">
        <v>195</v>
      </c>
      <c r="J647" s="90" t="s">
        <v>161</v>
      </c>
      <c r="K647" s="89">
        <v>0.05</v>
      </c>
      <c r="L647" s="90" t="s">
        <v>1709</v>
      </c>
      <c r="M647" s="90" t="s">
        <v>1709</v>
      </c>
      <c r="P647" s="80"/>
      <c r="Q647" s="81" t="str">
        <f ca="1">IFERROR(INDEX($B$2:$B$938,MATCH(ROWS(Q$1:$Q646),$R$2:$R$938,0)),"")</f>
        <v/>
      </c>
      <c r="R647" s="79">
        <f ca="1">IF(ISNUMBER(SEARCH($P$2,B647)),MAX(R$1:$R646)+1,0)</f>
        <v>0</v>
      </c>
    </row>
    <row r="648" spans="1:18" x14ac:dyDescent="0.35">
      <c r="A648" s="89">
        <v>700118</v>
      </c>
      <c r="B648" s="90" t="s">
        <v>555</v>
      </c>
      <c r="D648" s="89">
        <v>59702</v>
      </c>
      <c r="E648" s="90" t="s">
        <v>1709</v>
      </c>
      <c r="F648" s="89">
        <v>63328</v>
      </c>
      <c r="G648" s="90" t="s">
        <v>225</v>
      </c>
      <c r="H648" s="90" t="s">
        <v>189</v>
      </c>
      <c r="I648" s="90" t="s">
        <v>195</v>
      </c>
      <c r="J648" s="90" t="s">
        <v>161</v>
      </c>
      <c r="K648" s="89">
        <v>50</v>
      </c>
      <c r="L648" s="90" t="s">
        <v>1709</v>
      </c>
      <c r="M648" s="90" t="s">
        <v>554</v>
      </c>
      <c r="N648" s="91">
        <v>38.960518999999998</v>
      </c>
      <c r="O648" s="91">
        <v>-112.36327</v>
      </c>
      <c r="P648" s="80"/>
      <c r="Q648" s="81" t="str">
        <f ca="1">IFERROR(INDEX($B$2:$B$938,MATCH(ROWS(Q$1:$Q647),$R$2:$R$938,0)),"")</f>
        <v/>
      </c>
      <c r="R648" s="79">
        <f ca="1">IF(ISNUMBER(SEARCH($P$2,B648)),MAX(R$1:$R647)+1,0)</f>
        <v>0</v>
      </c>
    </row>
    <row r="649" spans="1:18" x14ac:dyDescent="0.35">
      <c r="A649" s="89">
        <v>710114</v>
      </c>
      <c r="B649" s="90" t="s">
        <v>553</v>
      </c>
      <c r="D649" s="89">
        <v>60449</v>
      </c>
      <c r="E649" s="90" t="s">
        <v>1709</v>
      </c>
      <c r="F649" s="89">
        <v>63328</v>
      </c>
      <c r="G649" s="90" t="s">
        <v>225</v>
      </c>
      <c r="H649" s="90" t="s">
        <v>189</v>
      </c>
      <c r="I649" s="90" t="s">
        <v>195</v>
      </c>
      <c r="J649" s="90" t="s">
        <v>1709</v>
      </c>
      <c r="K649" s="89">
        <v>50</v>
      </c>
      <c r="L649" s="90" t="s">
        <v>1709</v>
      </c>
      <c r="M649" s="90" t="s">
        <v>552</v>
      </c>
      <c r="N649" s="91">
        <v>39.162500000000001</v>
      </c>
      <c r="O649" s="91">
        <v>-112.343</v>
      </c>
      <c r="P649" s="80"/>
      <c r="Q649" s="81" t="str">
        <f ca="1">IFERROR(INDEX($B$2:$B$938,MATCH(ROWS(Q$1:$Q648),$R$2:$R$938,0)),"")</f>
        <v/>
      </c>
      <c r="R649" s="79">
        <f ca="1">IF(ISNUMBER(SEARCH($P$2,B649)),MAX(R$1:$R648)+1,0)</f>
        <v>0</v>
      </c>
    </row>
    <row r="650" spans="1:18" x14ac:dyDescent="0.35">
      <c r="A650" s="89">
        <v>700126</v>
      </c>
      <c r="B650" s="90" t="s">
        <v>551</v>
      </c>
      <c r="D650" s="89">
        <v>60886</v>
      </c>
      <c r="E650" s="90" t="s">
        <v>1709</v>
      </c>
      <c r="F650" s="89">
        <v>63458</v>
      </c>
      <c r="G650" s="90" t="s">
        <v>225</v>
      </c>
      <c r="H650" s="90" t="s">
        <v>189</v>
      </c>
      <c r="I650" s="90" t="s">
        <v>195</v>
      </c>
      <c r="J650" s="90" t="s">
        <v>161</v>
      </c>
      <c r="K650" s="89">
        <v>20</v>
      </c>
      <c r="L650" s="90" t="s">
        <v>1709</v>
      </c>
      <c r="M650" s="90" t="s">
        <v>550</v>
      </c>
      <c r="N650" s="91">
        <v>39.154474</v>
      </c>
      <c r="O650" s="91">
        <v>-112.359849</v>
      </c>
      <c r="P650" s="80"/>
      <c r="Q650" s="81" t="str">
        <f ca="1">IFERROR(INDEX($B$2:$B$938,MATCH(ROWS(Q$1:$Q649),$R$2:$R$938,0)),"")</f>
        <v/>
      </c>
      <c r="R650" s="79">
        <f ca="1">IF(ISNUMBER(SEARCH($P$2,B650)),MAX(R$1:$R649)+1,0)</f>
        <v>0</v>
      </c>
    </row>
    <row r="651" spans="1:18" x14ac:dyDescent="0.35">
      <c r="A651" s="89">
        <v>501036</v>
      </c>
      <c r="B651" s="90" t="s">
        <v>549</v>
      </c>
      <c r="E651" s="90" t="s">
        <v>1709</v>
      </c>
      <c r="G651" s="90" t="s">
        <v>163</v>
      </c>
      <c r="H651" s="90" t="s">
        <v>162</v>
      </c>
      <c r="I651" s="90" t="s">
        <v>1709</v>
      </c>
      <c r="J651" s="90" t="s">
        <v>161</v>
      </c>
      <c r="K651" s="89">
        <v>694</v>
      </c>
      <c r="L651" s="90" t="s">
        <v>217</v>
      </c>
      <c r="M651" s="90" t="s">
        <v>1709</v>
      </c>
      <c r="P651" s="80"/>
      <c r="Q651" s="81" t="str">
        <f ca="1">IFERROR(INDEX($B$2:$B$938,MATCH(ROWS(Q$1:$Q650),$R$2:$R$938,0)),"")</f>
        <v/>
      </c>
      <c r="R651" s="79">
        <f ca="1">IF(ISNUMBER(SEARCH($P$2,B651)),MAX(R$1:$R650)+1,0)</f>
        <v>0</v>
      </c>
    </row>
    <row r="652" spans="1:18" x14ac:dyDescent="0.35">
      <c r="A652" s="89">
        <v>800063</v>
      </c>
      <c r="B652" s="90" t="s">
        <v>548</v>
      </c>
      <c r="D652" s="89">
        <v>56789</v>
      </c>
      <c r="E652" s="90" t="s">
        <v>1709</v>
      </c>
      <c r="F652" s="89">
        <v>60693</v>
      </c>
      <c r="G652" s="90" t="s">
        <v>190</v>
      </c>
      <c r="H652" s="90" t="s">
        <v>196</v>
      </c>
      <c r="I652" s="90" t="s">
        <v>195</v>
      </c>
      <c r="J652" s="90" t="s">
        <v>1709</v>
      </c>
      <c r="K652" s="89">
        <v>98.7</v>
      </c>
      <c r="L652" s="90" t="s">
        <v>188</v>
      </c>
      <c r="M652" s="90" t="s">
        <v>547</v>
      </c>
      <c r="N652" s="91">
        <v>45.7119</v>
      </c>
      <c r="O652" s="91">
        <v>-120.125</v>
      </c>
      <c r="P652" s="80"/>
      <c r="Q652" s="81" t="str">
        <f ca="1">IFERROR(INDEX($B$2:$B$938,MATCH(ROWS(Q$1:$Q651),$R$2:$R$938,0)),"")</f>
        <v/>
      </c>
      <c r="R652" s="79">
        <f ca="1">IF(ISNUMBER(SEARCH($P$2,B652)),MAX(R$1:$R651)+1,0)</f>
        <v>0</v>
      </c>
    </row>
    <row r="653" spans="1:18" x14ac:dyDescent="0.35">
      <c r="A653" s="89">
        <v>800193</v>
      </c>
      <c r="B653" s="90" t="s">
        <v>546</v>
      </c>
      <c r="D653" s="89">
        <v>56563</v>
      </c>
      <c r="E653" s="90" t="s">
        <v>1709</v>
      </c>
      <c r="F653" s="89">
        <v>60816</v>
      </c>
      <c r="G653" s="90" t="s">
        <v>279</v>
      </c>
      <c r="H653" s="90" t="s">
        <v>196</v>
      </c>
      <c r="I653" s="90" t="s">
        <v>195</v>
      </c>
      <c r="J653" s="90" t="s">
        <v>1709</v>
      </c>
      <c r="K653" s="89">
        <v>199.5</v>
      </c>
      <c r="L653" s="90" t="s">
        <v>1709</v>
      </c>
      <c r="M653" s="90" t="s">
        <v>545</v>
      </c>
      <c r="N653" s="91">
        <v>40.985999999999997</v>
      </c>
      <c r="O653" s="91">
        <v>-103.43600000000001</v>
      </c>
      <c r="P653" s="80"/>
      <c r="Q653" s="81" t="str">
        <f ca="1">IFERROR(INDEX($B$2:$B$938,MATCH(ROWS(Q$1:$Q652),$R$2:$R$938,0)),"")</f>
        <v/>
      </c>
      <c r="R653" s="79">
        <f ca="1">IF(ISNUMBER(SEARCH($P$2,B653)),MAX(R$1:$R652)+1,0)</f>
        <v>0</v>
      </c>
    </row>
    <row r="654" spans="1:18" x14ac:dyDescent="0.35">
      <c r="A654" s="89">
        <v>510106</v>
      </c>
      <c r="B654" s="90" t="s">
        <v>544</v>
      </c>
      <c r="D654" s="89">
        <v>3048</v>
      </c>
      <c r="E654" s="90" t="s">
        <v>1709</v>
      </c>
      <c r="G654" s="90" t="s">
        <v>190</v>
      </c>
      <c r="H654" s="90" t="s">
        <v>162</v>
      </c>
      <c r="I654" s="90" t="s">
        <v>1709</v>
      </c>
      <c r="J654" s="90" t="s">
        <v>1709</v>
      </c>
      <c r="K654" s="89">
        <v>109.8</v>
      </c>
      <c r="L654" s="90" t="s">
        <v>1709</v>
      </c>
      <c r="M654" s="90" t="s">
        <v>543</v>
      </c>
      <c r="N654" s="91">
        <v>44.694374000000003</v>
      </c>
      <c r="O654" s="91">
        <v>-121.231379</v>
      </c>
      <c r="P654" s="80"/>
      <c r="Q654" s="81" t="str">
        <f ca="1">IFERROR(INDEX($B$2:$B$938,MATCH(ROWS(Q$1:$Q653),$R$2:$R$938,0)),"")</f>
        <v/>
      </c>
      <c r="R654" s="79">
        <f ca="1">IF(ISNUMBER(SEARCH($P$2,B654)),MAX(R$1:$R653)+1,0)</f>
        <v>0</v>
      </c>
    </row>
    <row r="655" spans="1:18" x14ac:dyDescent="0.35">
      <c r="A655" s="89">
        <v>810104</v>
      </c>
      <c r="B655" s="90" t="s">
        <v>542</v>
      </c>
      <c r="E655" s="90" t="s">
        <v>1709</v>
      </c>
      <c r="F655" s="89">
        <v>64015</v>
      </c>
      <c r="G655" s="90" t="s">
        <v>163</v>
      </c>
      <c r="H655" s="90" t="s">
        <v>196</v>
      </c>
      <c r="I655" s="90" t="s">
        <v>195</v>
      </c>
      <c r="J655" s="90" t="s">
        <v>161</v>
      </c>
      <c r="K655" s="89">
        <v>15</v>
      </c>
      <c r="L655" s="90" t="s">
        <v>1709</v>
      </c>
      <c r="M655" s="90" t="s">
        <v>1709</v>
      </c>
      <c r="P655" s="80"/>
      <c r="Q655" s="81" t="str">
        <f ca="1">IFERROR(INDEX($B$2:$B$938,MATCH(ROWS(Q$1:$Q654),$R$2:$R$938,0)),"")</f>
        <v/>
      </c>
      <c r="R655" s="79">
        <f ca="1">IF(ISNUMBER(SEARCH($P$2,B655)),MAX(R$1:$R654)+1,0)</f>
        <v>0</v>
      </c>
    </row>
    <row r="656" spans="1:18" x14ac:dyDescent="0.35">
      <c r="A656" s="89">
        <v>810105</v>
      </c>
      <c r="B656" s="90" t="s">
        <v>541</v>
      </c>
      <c r="D656" s="89">
        <v>58155</v>
      </c>
      <c r="E656" s="90" t="s">
        <v>1709</v>
      </c>
      <c r="F656" s="89">
        <v>62243</v>
      </c>
      <c r="G656" s="90" t="s">
        <v>167</v>
      </c>
      <c r="H656" s="90" t="s">
        <v>196</v>
      </c>
      <c r="I656" s="90" t="s">
        <v>195</v>
      </c>
      <c r="J656" s="90" t="s">
        <v>1709</v>
      </c>
      <c r="K656" s="89">
        <v>99.2</v>
      </c>
      <c r="L656" s="90" t="s">
        <v>1709</v>
      </c>
      <c r="M656" s="90" t="s">
        <v>540</v>
      </c>
      <c r="N656" s="91">
        <v>35.415556000000002</v>
      </c>
      <c r="O656" s="91">
        <v>-112.271111</v>
      </c>
      <c r="P656" s="80"/>
      <c r="Q656" s="81" t="str">
        <f ca="1">IFERROR(INDEX($B$2:$B$938,MATCH(ROWS(Q$1:$Q655),$R$2:$R$938,0)),"")</f>
        <v/>
      </c>
      <c r="R656" s="79">
        <f ca="1">IF(ISNUMBER(SEARCH($P$2,B656)),MAX(R$1:$R655)+1,0)</f>
        <v>0</v>
      </c>
    </row>
    <row r="657" spans="1:18" x14ac:dyDescent="0.35">
      <c r="A657" s="89">
        <v>910036</v>
      </c>
      <c r="B657" s="90" t="s">
        <v>539</v>
      </c>
      <c r="E657" s="90" t="s">
        <v>1709</v>
      </c>
      <c r="F657" s="89">
        <v>61053</v>
      </c>
      <c r="G657" s="90" t="s">
        <v>163</v>
      </c>
      <c r="H657" s="90" t="s">
        <v>220</v>
      </c>
      <c r="I657" s="90" t="s">
        <v>366</v>
      </c>
      <c r="J657" s="90" t="s">
        <v>161</v>
      </c>
      <c r="K657" s="89">
        <v>59.9</v>
      </c>
      <c r="L657" s="90" t="s">
        <v>1709</v>
      </c>
      <c r="M657" s="90" t="s">
        <v>1709</v>
      </c>
      <c r="P657" s="80"/>
      <c r="Q657" s="81" t="str">
        <f ca="1">IFERROR(INDEX($B$2:$B$938,MATCH(ROWS(Q$1:$Q656),$R$2:$R$938,0)),"")</f>
        <v/>
      </c>
      <c r="R657" s="79">
        <f ca="1">IF(ISNUMBER(SEARCH($P$2,B657)),MAX(R$1:$R656)+1,0)</f>
        <v>0</v>
      </c>
    </row>
    <row r="658" spans="1:18" x14ac:dyDescent="0.35">
      <c r="A658" s="89">
        <v>910637</v>
      </c>
      <c r="B658" s="90" t="s">
        <v>1943</v>
      </c>
      <c r="E658" s="90" t="s">
        <v>1709</v>
      </c>
      <c r="F658" s="89">
        <v>65379</v>
      </c>
      <c r="G658" s="90" t="s">
        <v>279</v>
      </c>
      <c r="H658" s="90" t="s">
        <v>189</v>
      </c>
      <c r="I658" s="90" t="s">
        <v>1709</v>
      </c>
      <c r="J658" s="90" t="s">
        <v>1709</v>
      </c>
      <c r="K658" s="89">
        <v>175</v>
      </c>
      <c r="L658" s="90" t="s">
        <v>1709</v>
      </c>
      <c r="M658" s="90" t="s">
        <v>1709</v>
      </c>
      <c r="P658" s="80"/>
      <c r="Q658" s="81" t="str">
        <f ca="1">IFERROR(INDEX($B$2:$B$938,MATCH(ROWS(Q$1:$Q657),$R$2:$R$938,0)),"")</f>
        <v/>
      </c>
      <c r="R658" s="79">
        <f ca="1">IF(ISNUMBER(SEARCH($P$2,B658)),MAX(R$1:$R657)+1,0)</f>
        <v>0</v>
      </c>
    </row>
    <row r="659" spans="1:18" x14ac:dyDescent="0.35">
      <c r="A659" s="89">
        <v>910597</v>
      </c>
      <c r="B659" s="90" t="s">
        <v>1817</v>
      </c>
      <c r="E659" s="90" t="s">
        <v>1709</v>
      </c>
      <c r="G659" s="90" t="s">
        <v>190</v>
      </c>
      <c r="H659" s="90" t="s">
        <v>189</v>
      </c>
      <c r="I659" s="90" t="s">
        <v>1709</v>
      </c>
      <c r="J659" s="90" t="s">
        <v>1709</v>
      </c>
      <c r="K659" s="89">
        <v>1.4</v>
      </c>
      <c r="L659" s="90" t="s">
        <v>1709</v>
      </c>
      <c r="M659" s="90" t="s">
        <v>1709</v>
      </c>
      <c r="P659" s="80"/>
      <c r="Q659" s="81" t="str">
        <f ca="1">IFERROR(INDEX($B$2:$B$938,MATCH(ROWS(Q$1:$Q658),$R$2:$R$938,0)),"")</f>
        <v/>
      </c>
      <c r="R659" s="79">
        <f ca="1">IF(ISNUMBER(SEARCH($P$2,B659)),MAX(R$1:$R658)+1,0)</f>
        <v>0</v>
      </c>
    </row>
    <row r="660" spans="1:18" x14ac:dyDescent="0.35">
      <c r="A660" s="89">
        <v>501106</v>
      </c>
      <c r="B660" s="90" t="s">
        <v>538</v>
      </c>
      <c r="E660" s="90" t="s">
        <v>1709</v>
      </c>
      <c r="G660" s="90" t="s">
        <v>163</v>
      </c>
      <c r="H660" s="90" t="s">
        <v>162</v>
      </c>
      <c r="I660" s="90" t="s">
        <v>1709</v>
      </c>
      <c r="J660" s="90" t="s">
        <v>161</v>
      </c>
      <c r="K660" s="89">
        <v>45</v>
      </c>
      <c r="L660" s="90" t="s">
        <v>1709</v>
      </c>
      <c r="M660" s="90" t="s">
        <v>1709</v>
      </c>
      <c r="P660" s="80"/>
      <c r="Q660" s="81" t="str">
        <f ca="1">IFERROR(INDEX($B$2:$B$938,MATCH(ROWS(Q$1:$Q659),$R$2:$R$938,0)),"")</f>
        <v/>
      </c>
      <c r="R660" s="79">
        <f ca="1">IF(ISNUMBER(SEARCH($P$2,B660)),MAX(R$1:$R659)+1,0)</f>
        <v>0</v>
      </c>
    </row>
    <row r="661" spans="1:18" x14ac:dyDescent="0.35">
      <c r="A661" s="89">
        <v>500182</v>
      </c>
      <c r="B661" s="90" t="s">
        <v>537</v>
      </c>
      <c r="D661" s="89">
        <v>3656</v>
      </c>
      <c r="E661" s="90" t="s">
        <v>1709</v>
      </c>
      <c r="F661" s="89">
        <v>60587</v>
      </c>
      <c r="G661" s="90" t="s">
        <v>225</v>
      </c>
      <c r="H661" s="90" t="s">
        <v>162</v>
      </c>
      <c r="I661" s="90" t="s">
        <v>195</v>
      </c>
      <c r="J661" s="90" t="s">
        <v>1709</v>
      </c>
      <c r="K661" s="89">
        <v>5</v>
      </c>
      <c r="L661" s="90" t="s">
        <v>25</v>
      </c>
      <c r="M661" s="90" t="s">
        <v>536</v>
      </c>
      <c r="N661" s="91">
        <v>41.243642999999999</v>
      </c>
      <c r="O661" s="91">
        <v>-111.946478</v>
      </c>
      <c r="P661" s="80"/>
      <c r="Q661" s="81" t="str">
        <f ca="1">IFERROR(INDEX($B$2:$B$938,MATCH(ROWS(Q$1:$Q660),$R$2:$R$938,0)),"")</f>
        <v/>
      </c>
      <c r="R661" s="79">
        <f ca="1">IF(ISNUMBER(SEARCH($P$2,B661)),MAX(R$1:$R660)+1,0)</f>
        <v>0</v>
      </c>
    </row>
    <row r="662" spans="1:18" x14ac:dyDescent="0.35">
      <c r="A662" s="89">
        <v>700139</v>
      </c>
      <c r="B662" s="90" t="s">
        <v>1547</v>
      </c>
      <c r="D662" s="89">
        <v>60259</v>
      </c>
      <c r="E662" s="90" t="s">
        <v>1709</v>
      </c>
      <c r="F662" s="89">
        <v>63553</v>
      </c>
      <c r="G662" s="90" t="s">
        <v>182</v>
      </c>
      <c r="H662" s="90" t="s">
        <v>196</v>
      </c>
      <c r="I662" s="90" t="s">
        <v>195</v>
      </c>
      <c r="J662" s="90" t="s">
        <v>161</v>
      </c>
      <c r="K662" s="89">
        <v>80</v>
      </c>
      <c r="L662" s="90" t="s">
        <v>1709</v>
      </c>
      <c r="M662" s="90" t="s">
        <v>535</v>
      </c>
      <c r="N662" s="91">
        <v>42.728197999999999</v>
      </c>
      <c r="O662" s="91">
        <v>-105.866765</v>
      </c>
      <c r="P662" s="80"/>
      <c r="Q662" s="81" t="str">
        <f ca="1">IFERROR(INDEX($B$2:$B$938,MATCH(ROWS(Q$1:$Q661),$R$2:$R$938,0)),"")</f>
        <v/>
      </c>
      <c r="R662" s="79">
        <f ca="1">IF(ISNUMBER(SEARCH($P$2,B662)),MAX(R$1:$R661)+1,0)</f>
        <v>0</v>
      </c>
    </row>
    <row r="663" spans="1:18" x14ac:dyDescent="0.35">
      <c r="A663" s="89">
        <v>800026</v>
      </c>
      <c r="B663" s="90" t="s">
        <v>534</v>
      </c>
      <c r="D663" s="89">
        <v>56093</v>
      </c>
      <c r="E663" s="90" t="s">
        <v>1709</v>
      </c>
      <c r="F663" s="89">
        <v>61559</v>
      </c>
      <c r="G663" s="90" t="s">
        <v>182</v>
      </c>
      <c r="H663" s="90" t="s">
        <v>196</v>
      </c>
      <c r="I663" s="90" t="s">
        <v>195</v>
      </c>
      <c r="J663" s="90" t="s">
        <v>1709</v>
      </c>
      <c r="K663" s="89">
        <v>467.8</v>
      </c>
      <c r="L663" s="90" t="s">
        <v>1818</v>
      </c>
      <c r="M663" s="90" t="s">
        <v>533</v>
      </c>
      <c r="N663" s="91">
        <v>41.287399999999998</v>
      </c>
      <c r="O663" s="91">
        <v>-110.5556</v>
      </c>
      <c r="P663" s="80"/>
      <c r="Q663" s="81" t="str">
        <f ca="1">IFERROR(INDEX($B$2:$B$938,MATCH(ROWS(Q$1:$Q662),$R$2:$R$938,0)),"")</f>
        <v/>
      </c>
      <c r="R663" s="79">
        <f ca="1">IF(ISNUMBER(SEARCH($P$2,B663)),MAX(R$1:$R662)+1,0)</f>
        <v>0</v>
      </c>
    </row>
    <row r="664" spans="1:18" x14ac:dyDescent="0.35">
      <c r="A664" s="89">
        <v>910110</v>
      </c>
      <c r="B664" s="90" t="s">
        <v>532</v>
      </c>
      <c r="C664" s="89">
        <v>1000455</v>
      </c>
      <c r="D664" s="89">
        <v>56227</v>
      </c>
      <c r="E664" s="90" t="s">
        <v>1709</v>
      </c>
      <c r="F664" s="89">
        <v>61242</v>
      </c>
      <c r="G664" s="90" t="s">
        <v>190</v>
      </c>
      <c r="H664" s="90" t="s">
        <v>166</v>
      </c>
      <c r="I664" s="90" t="s">
        <v>366</v>
      </c>
      <c r="J664" s="90" t="s">
        <v>1709</v>
      </c>
      <c r="K664" s="89">
        <v>483</v>
      </c>
      <c r="L664" s="90" t="s">
        <v>1709</v>
      </c>
      <c r="M664" s="90" t="s">
        <v>530</v>
      </c>
      <c r="N664" s="91">
        <v>46.178939999999997</v>
      </c>
      <c r="O664" s="91">
        <v>-123.172039</v>
      </c>
      <c r="P664" s="80"/>
      <c r="Q664" s="81" t="str">
        <f ca="1">IFERROR(INDEX($B$2:$B$938,MATCH(ROWS(Q$1:$Q663),$R$2:$R$938,0)),"")</f>
        <v/>
      </c>
      <c r="R664" s="79">
        <f ca="1">IF(ISNUMBER(SEARCH($P$2,B664)),MAX(R$1:$R663)+1,0)</f>
        <v>0</v>
      </c>
    </row>
    <row r="665" spans="1:18" x14ac:dyDescent="0.35">
      <c r="A665" s="89">
        <v>910111</v>
      </c>
      <c r="B665" s="90" t="s">
        <v>531</v>
      </c>
      <c r="C665" s="89">
        <v>1000455</v>
      </c>
      <c r="D665" s="89">
        <v>58266</v>
      </c>
      <c r="E665" s="90" t="s">
        <v>1709</v>
      </c>
      <c r="F665" s="89">
        <v>61242</v>
      </c>
      <c r="G665" s="90" t="s">
        <v>190</v>
      </c>
      <c r="H665" s="90" t="s">
        <v>166</v>
      </c>
      <c r="I665" s="90" t="s">
        <v>366</v>
      </c>
      <c r="J665" s="90" t="s">
        <v>1709</v>
      </c>
      <c r="K665" s="89">
        <v>225.6</v>
      </c>
      <c r="L665" s="90" t="s">
        <v>1709</v>
      </c>
      <c r="M665" s="90" t="s">
        <v>530</v>
      </c>
      <c r="N665" s="91">
        <v>46.178888999999998</v>
      </c>
      <c r="O665" s="91">
        <v>-123.171944</v>
      </c>
      <c r="P665" s="80"/>
      <c r="Q665" s="81" t="str">
        <f ca="1">IFERROR(INDEX($B$2:$B$938,MATCH(ROWS(Q$1:$Q664),$R$2:$R$938,0)),"")</f>
        <v/>
      </c>
      <c r="R665" s="79">
        <f ca="1">IF(ISNUMBER(SEARCH($P$2,B665)),MAX(R$1:$R664)+1,0)</f>
        <v>0</v>
      </c>
    </row>
    <row r="666" spans="1:18" x14ac:dyDescent="0.35">
      <c r="A666" s="89">
        <v>500051</v>
      </c>
      <c r="B666" s="90" t="s">
        <v>529</v>
      </c>
      <c r="E666" s="90" t="s">
        <v>1709</v>
      </c>
      <c r="G666" s="90" t="s">
        <v>190</v>
      </c>
      <c r="H666" s="90" t="s">
        <v>162</v>
      </c>
      <c r="I666" s="90" t="s">
        <v>1709</v>
      </c>
      <c r="J666" s="90" t="s">
        <v>161</v>
      </c>
      <c r="L666" s="90" t="s">
        <v>1709</v>
      </c>
      <c r="M666" s="90" t="s">
        <v>1709</v>
      </c>
      <c r="P666" s="80"/>
      <c r="Q666" s="81" t="str">
        <f ca="1">IFERROR(INDEX($B$2:$B$938,MATCH(ROWS(Q$1:$Q665),$R$2:$R$938,0)),"")</f>
        <v/>
      </c>
      <c r="R666" s="79">
        <f ca="1">IF(ISNUMBER(SEARCH($P$2,B666)),MAX(R$1:$R665)+1,0)</f>
        <v>0</v>
      </c>
    </row>
    <row r="667" spans="1:18" x14ac:dyDescent="0.35">
      <c r="A667" s="89">
        <v>500205</v>
      </c>
      <c r="B667" s="90" t="s">
        <v>528</v>
      </c>
      <c r="E667" s="90" t="s">
        <v>1709</v>
      </c>
      <c r="F667" s="89">
        <v>61701</v>
      </c>
      <c r="G667" s="90" t="s">
        <v>197</v>
      </c>
      <c r="H667" s="90" t="s">
        <v>162</v>
      </c>
      <c r="I667" s="90" t="s">
        <v>195</v>
      </c>
      <c r="J667" s="90" t="s">
        <v>161</v>
      </c>
      <c r="K667" s="89">
        <v>0.9</v>
      </c>
      <c r="L667" s="90" t="s">
        <v>1709</v>
      </c>
      <c r="M667" s="90" t="s">
        <v>1709</v>
      </c>
      <c r="P667" s="80"/>
      <c r="Q667" s="81" t="str">
        <f ca="1">IFERROR(INDEX($B$2:$B$938,MATCH(ROWS(Q$1:$Q666),$R$2:$R$938,0)),"")</f>
        <v/>
      </c>
      <c r="R667" s="79">
        <f ca="1">IF(ISNUMBER(SEARCH($P$2,B667)),MAX(R$1:$R666)+1,0)</f>
        <v>0</v>
      </c>
    </row>
    <row r="668" spans="1:18" x14ac:dyDescent="0.35">
      <c r="A668" s="89">
        <v>500061</v>
      </c>
      <c r="B668" s="90" t="s">
        <v>527</v>
      </c>
      <c r="D668" s="89">
        <v>835</v>
      </c>
      <c r="E668" s="90" t="s">
        <v>1709</v>
      </c>
      <c r="F668" s="89">
        <v>60498</v>
      </c>
      <c r="G668" s="90" t="s">
        <v>197</v>
      </c>
      <c r="H668" s="90" t="s">
        <v>162</v>
      </c>
      <c r="I668" s="90" t="s">
        <v>1709</v>
      </c>
      <c r="J668" s="90" t="s">
        <v>1709</v>
      </c>
      <c r="K668" s="89">
        <v>14.5</v>
      </c>
      <c r="L668" s="90" t="s">
        <v>1709</v>
      </c>
      <c r="M668" s="90" t="s">
        <v>526</v>
      </c>
      <c r="N668" s="91">
        <v>47.703333000000001</v>
      </c>
      <c r="O668" s="91">
        <v>-116.953889</v>
      </c>
      <c r="P668" s="80"/>
      <c r="Q668" s="81" t="str">
        <f ca="1">IFERROR(INDEX($B$2:$B$938,MATCH(ROWS(Q$1:$Q667),$R$2:$R$938,0)),"")</f>
        <v/>
      </c>
      <c r="R668" s="79">
        <f ca="1">IF(ISNUMBER(SEARCH($P$2,B668)),MAX(R$1:$R667)+1,0)</f>
        <v>0</v>
      </c>
    </row>
    <row r="669" spans="1:18" x14ac:dyDescent="0.35">
      <c r="A669" s="89">
        <v>501107</v>
      </c>
      <c r="B669" s="90" t="s">
        <v>525</v>
      </c>
      <c r="D669" s="89">
        <v>56697</v>
      </c>
      <c r="E669" s="90" t="s">
        <v>1709</v>
      </c>
      <c r="G669" s="90" t="s">
        <v>178</v>
      </c>
      <c r="H669" s="90" t="s">
        <v>162</v>
      </c>
      <c r="I669" s="90" t="s">
        <v>1709</v>
      </c>
      <c r="J669" s="90" t="s">
        <v>1709</v>
      </c>
      <c r="K669" s="89">
        <v>2.4</v>
      </c>
      <c r="L669" s="90" t="s">
        <v>185</v>
      </c>
      <c r="M669" s="90" t="s">
        <v>524</v>
      </c>
      <c r="N669" s="91">
        <v>46.378469000000003</v>
      </c>
      <c r="O669" s="91">
        <v>-119.25444299999999</v>
      </c>
      <c r="P669" s="80"/>
      <c r="Q669" s="81" t="str">
        <f ca="1">IFERROR(INDEX($B$2:$B$938,MATCH(ROWS(Q$1:$Q668),$R$2:$R$938,0)),"")</f>
        <v/>
      </c>
      <c r="R669" s="79">
        <f ca="1">IF(ISNUMBER(SEARCH($P$2,B669)),MAX(R$1:$R668)+1,0)</f>
        <v>8</v>
      </c>
    </row>
    <row r="670" spans="1:18" x14ac:dyDescent="0.35">
      <c r="A670" s="89">
        <v>500044</v>
      </c>
      <c r="B670" s="90" t="s">
        <v>523</v>
      </c>
      <c r="D670" s="89">
        <v>7113</v>
      </c>
      <c r="E670" s="90" t="s">
        <v>1709</v>
      </c>
      <c r="G670" s="90" t="s">
        <v>178</v>
      </c>
      <c r="H670" s="90" t="s">
        <v>162</v>
      </c>
      <c r="I670" s="90" t="s">
        <v>1709</v>
      </c>
      <c r="J670" s="90" t="s">
        <v>1709</v>
      </c>
      <c r="K670" s="89">
        <v>6.6</v>
      </c>
      <c r="L670" s="90" t="s">
        <v>185</v>
      </c>
      <c r="M670" s="90" t="s">
        <v>522</v>
      </c>
      <c r="N670" s="91">
        <v>47.159553000000002</v>
      </c>
      <c r="O670" s="91">
        <v>-119.896306</v>
      </c>
      <c r="P670" s="80"/>
      <c r="Q670" s="81" t="str">
        <f ca="1">IFERROR(INDEX($B$2:$B$938,MATCH(ROWS(Q$1:$Q669),$R$2:$R$938,0)),"")</f>
        <v/>
      </c>
      <c r="R670" s="79">
        <f ca="1">IF(ISNUMBER(SEARCH($P$2,B670)),MAX(R$1:$R669)+1,0)</f>
        <v>0</v>
      </c>
    </row>
    <row r="671" spans="1:18" x14ac:dyDescent="0.35">
      <c r="A671" s="89">
        <v>700104</v>
      </c>
      <c r="B671" s="90" t="s">
        <v>521</v>
      </c>
      <c r="E671" s="90" t="s">
        <v>1709</v>
      </c>
      <c r="G671" s="90" t="s">
        <v>190</v>
      </c>
      <c r="H671" s="90" t="s">
        <v>189</v>
      </c>
      <c r="I671" s="90" t="s">
        <v>1709</v>
      </c>
      <c r="J671" s="90" t="s">
        <v>161</v>
      </c>
      <c r="L671" s="90" t="s">
        <v>1709</v>
      </c>
      <c r="M671" s="90" t="s">
        <v>1709</v>
      </c>
      <c r="P671" s="80"/>
      <c r="Q671" s="81" t="str">
        <f ca="1">IFERROR(INDEX($B$2:$B$938,MATCH(ROWS(Q$1:$Q670),$R$2:$R$938,0)),"")</f>
        <v/>
      </c>
      <c r="R671" s="79">
        <f ca="1">IF(ISNUMBER(SEARCH($P$2,B671)),MAX(R$1:$R670)+1,0)</f>
        <v>0</v>
      </c>
    </row>
    <row r="672" spans="1:18" x14ac:dyDescent="0.35">
      <c r="A672" s="89">
        <v>910037</v>
      </c>
      <c r="B672" s="90" t="s">
        <v>520</v>
      </c>
      <c r="E672" s="90" t="s">
        <v>1709</v>
      </c>
      <c r="G672" s="90" t="s">
        <v>163</v>
      </c>
      <c r="H672" s="90" t="s">
        <v>220</v>
      </c>
      <c r="I672" s="90" t="s">
        <v>1709</v>
      </c>
      <c r="J672" s="90" t="s">
        <v>303</v>
      </c>
      <c r="K672" s="89">
        <v>61</v>
      </c>
      <c r="L672" s="90" t="s">
        <v>1709</v>
      </c>
      <c r="M672" s="90" t="s">
        <v>1709</v>
      </c>
      <c r="P672" s="80"/>
      <c r="Q672" s="81" t="str">
        <f ca="1">IFERROR(INDEX($B$2:$B$938,MATCH(ROWS(Q$1:$Q671),$R$2:$R$938,0)),"")</f>
        <v/>
      </c>
      <c r="R672" s="79">
        <f ca="1">IF(ISNUMBER(SEARCH($P$2,B672)),MAX(R$1:$R671)+1,0)</f>
        <v>0</v>
      </c>
    </row>
    <row r="673" spans="1:18" x14ac:dyDescent="0.35">
      <c r="A673" s="89">
        <v>800046</v>
      </c>
      <c r="B673" s="90" t="s">
        <v>519</v>
      </c>
      <c r="D673" s="89">
        <v>57761</v>
      </c>
      <c r="E673" s="90" t="s">
        <v>1709</v>
      </c>
      <c r="F673" s="89">
        <v>61613</v>
      </c>
      <c r="G673" s="90" t="s">
        <v>197</v>
      </c>
      <c r="H673" s="90" t="s">
        <v>196</v>
      </c>
      <c r="I673" s="90" t="s">
        <v>195</v>
      </c>
      <c r="J673" s="90" t="s">
        <v>1709</v>
      </c>
      <c r="K673" s="89">
        <v>22.5</v>
      </c>
      <c r="L673" s="90" t="s">
        <v>1709</v>
      </c>
      <c r="M673" s="90" t="s">
        <v>517</v>
      </c>
      <c r="N673" s="91">
        <v>42.738889</v>
      </c>
      <c r="O673" s="91">
        <v>-112.748611</v>
      </c>
      <c r="P673" s="80"/>
      <c r="Q673" s="81" t="str">
        <f ca="1">IFERROR(INDEX($B$2:$B$938,MATCH(ROWS(Q$1:$Q672),$R$2:$R$938,0)),"")</f>
        <v/>
      </c>
      <c r="R673" s="79">
        <f ca="1">IF(ISNUMBER(SEARCH($P$2,B673)),MAX(R$1:$R672)+1,0)</f>
        <v>0</v>
      </c>
    </row>
    <row r="674" spans="1:18" x14ac:dyDescent="0.35">
      <c r="A674" s="89">
        <v>800047</v>
      </c>
      <c r="B674" s="90" t="s">
        <v>518</v>
      </c>
      <c r="D674" s="89">
        <v>57760</v>
      </c>
      <c r="E674" s="90" t="s">
        <v>1709</v>
      </c>
      <c r="F674" s="89">
        <v>61614</v>
      </c>
      <c r="G674" s="90" t="s">
        <v>197</v>
      </c>
      <c r="H674" s="90" t="s">
        <v>196</v>
      </c>
      <c r="I674" s="90" t="s">
        <v>195</v>
      </c>
      <c r="J674" s="90" t="s">
        <v>1709</v>
      </c>
      <c r="K674" s="89">
        <v>22.5</v>
      </c>
      <c r="L674" s="90" t="s">
        <v>1709</v>
      </c>
      <c r="M674" s="90" t="s">
        <v>517</v>
      </c>
      <c r="N674" s="91">
        <v>42.703333000000001</v>
      </c>
      <c r="O674" s="91">
        <v>-112.757778</v>
      </c>
      <c r="P674" s="80"/>
      <c r="Q674" s="81" t="str">
        <f ca="1">IFERROR(INDEX($B$2:$B$938,MATCH(ROWS(Q$1:$Q673),$R$2:$R$938,0)),"")</f>
        <v/>
      </c>
      <c r="R674" s="79">
        <f ca="1">IF(ISNUMBER(SEARCH($P$2,B674)),MAX(R$1:$R673)+1,0)</f>
        <v>0</v>
      </c>
    </row>
    <row r="675" spans="1:18" x14ac:dyDescent="0.35">
      <c r="A675" s="89">
        <v>910497</v>
      </c>
      <c r="B675" s="90" t="s">
        <v>1548</v>
      </c>
      <c r="D675" s="89">
        <v>56228</v>
      </c>
      <c r="E675" s="90" t="s">
        <v>1709</v>
      </c>
      <c r="G675" s="90" t="s">
        <v>167</v>
      </c>
      <c r="H675" s="90" t="s">
        <v>189</v>
      </c>
      <c r="I675" s="90" t="s">
        <v>1709</v>
      </c>
      <c r="J675" s="90" t="s">
        <v>1709</v>
      </c>
      <c r="K675" s="89">
        <v>3</v>
      </c>
      <c r="L675" s="90" t="s">
        <v>228</v>
      </c>
      <c r="M675" s="90" t="s">
        <v>1549</v>
      </c>
      <c r="N675" s="91">
        <v>34.6584</v>
      </c>
      <c r="O675" s="91">
        <v>-112.4008</v>
      </c>
      <c r="P675" s="80"/>
      <c r="Q675" s="81" t="str">
        <f ca="1">IFERROR(INDEX($B$2:$B$938,MATCH(ROWS(Q$1:$Q674),$R$2:$R$938,0)),"")</f>
        <v/>
      </c>
      <c r="R675" s="79">
        <f ca="1">IF(ISNUMBER(SEARCH($P$2,B675)),MAX(R$1:$R674)+1,0)</f>
        <v>0</v>
      </c>
    </row>
    <row r="676" spans="1:18" x14ac:dyDescent="0.35">
      <c r="A676" s="89">
        <v>910498</v>
      </c>
      <c r="B676" s="90" t="s">
        <v>1550</v>
      </c>
      <c r="D676" s="89">
        <v>58147</v>
      </c>
      <c r="E676" s="90" t="s">
        <v>1709</v>
      </c>
      <c r="F676" s="89">
        <v>62295</v>
      </c>
      <c r="G676" s="90" t="s">
        <v>167</v>
      </c>
      <c r="H676" s="90" t="s">
        <v>189</v>
      </c>
      <c r="I676" s="90" t="s">
        <v>195</v>
      </c>
      <c r="J676" s="90" t="s">
        <v>1709</v>
      </c>
      <c r="K676" s="89">
        <v>10.8</v>
      </c>
      <c r="L676" s="90" t="s">
        <v>1551</v>
      </c>
      <c r="M676" s="90" t="s">
        <v>1552</v>
      </c>
      <c r="N676" s="91">
        <v>34.649444000000003</v>
      </c>
      <c r="O676" s="91">
        <v>-112.42749999999999</v>
      </c>
      <c r="P676" s="80"/>
      <c r="Q676" s="81" t="str">
        <f ca="1">IFERROR(INDEX($B$2:$B$938,MATCH(ROWS(Q$1:$Q675),$R$2:$R$938,0)),"")</f>
        <v/>
      </c>
      <c r="R676" s="79">
        <f ca="1">IF(ISNUMBER(SEARCH($P$2,B676)),MAX(R$1:$R675)+1,0)</f>
        <v>0</v>
      </c>
    </row>
    <row r="677" spans="1:18" x14ac:dyDescent="0.35">
      <c r="A677" s="89">
        <v>500214</v>
      </c>
      <c r="B677" s="90" t="s">
        <v>516</v>
      </c>
      <c r="E677" s="90" t="s">
        <v>1709</v>
      </c>
      <c r="G677" s="90" t="s">
        <v>197</v>
      </c>
      <c r="H677" s="90" t="s">
        <v>162</v>
      </c>
      <c r="I677" s="90" t="s">
        <v>1709</v>
      </c>
      <c r="J677" s="90" t="s">
        <v>161</v>
      </c>
      <c r="K677" s="89">
        <v>0.41</v>
      </c>
      <c r="L677" s="90" t="s">
        <v>1709</v>
      </c>
      <c r="M677" s="90" t="s">
        <v>1709</v>
      </c>
      <c r="P677" s="80"/>
      <c r="Q677" s="81" t="str">
        <f ca="1">IFERROR(INDEX($B$2:$B$938,MATCH(ROWS(Q$1:$Q676),$R$2:$R$938,0)),"")</f>
        <v/>
      </c>
      <c r="R677" s="79">
        <f ca="1">IF(ISNUMBER(SEARCH($P$2,B677)),MAX(R$1:$R676)+1,0)</f>
        <v>0</v>
      </c>
    </row>
    <row r="678" spans="1:18" x14ac:dyDescent="0.35">
      <c r="A678" s="89">
        <v>900069</v>
      </c>
      <c r="B678" s="90" t="s">
        <v>515</v>
      </c>
      <c r="E678" s="90" t="s">
        <v>1709</v>
      </c>
      <c r="G678" s="90" t="s">
        <v>163</v>
      </c>
      <c r="H678" s="90" t="s">
        <v>166</v>
      </c>
      <c r="I678" s="90" t="s">
        <v>1709</v>
      </c>
      <c r="J678" s="90" t="s">
        <v>161</v>
      </c>
      <c r="K678" s="89">
        <v>46</v>
      </c>
      <c r="L678" s="90" t="s">
        <v>217</v>
      </c>
      <c r="M678" s="90" t="s">
        <v>1709</v>
      </c>
      <c r="P678" s="80"/>
      <c r="Q678" s="81" t="str">
        <f ca="1">IFERROR(INDEX($B$2:$B$938,MATCH(ROWS(Q$1:$Q677),$R$2:$R$938,0)),"")</f>
        <v/>
      </c>
      <c r="R678" s="79">
        <f ca="1">IF(ISNUMBER(SEARCH($P$2,B678)),MAX(R$1:$R677)+1,0)</f>
        <v>0</v>
      </c>
    </row>
    <row r="679" spans="1:18" x14ac:dyDescent="0.35">
      <c r="A679" s="89">
        <v>910538</v>
      </c>
      <c r="B679" s="90" t="s">
        <v>1647</v>
      </c>
      <c r="D679" s="89">
        <v>63049</v>
      </c>
      <c r="E679" s="90" t="s">
        <v>1709</v>
      </c>
      <c r="G679" s="90" t="s">
        <v>190</v>
      </c>
      <c r="H679" s="90" t="s">
        <v>189</v>
      </c>
      <c r="I679" s="90" t="s">
        <v>1709</v>
      </c>
      <c r="J679" s="90" t="s">
        <v>1709</v>
      </c>
      <c r="K679" s="89">
        <v>40</v>
      </c>
      <c r="L679" s="90" t="s">
        <v>1709</v>
      </c>
      <c r="M679" s="90" t="s">
        <v>1648</v>
      </c>
      <c r="N679" s="91">
        <v>44.163296000000003</v>
      </c>
      <c r="O679" s="91">
        <v>-120.52407700000001</v>
      </c>
      <c r="P679" s="80"/>
      <c r="Q679" s="81" t="str">
        <f ca="1">IFERROR(INDEX($B$2:$B$938,MATCH(ROWS(Q$1:$Q678),$R$2:$R$938,0)),"")</f>
        <v/>
      </c>
      <c r="R679" s="79">
        <f ca="1">IF(ISNUMBER(SEARCH($P$2,B679)),MAX(R$1:$R678)+1,0)</f>
        <v>0</v>
      </c>
    </row>
    <row r="680" spans="1:18" x14ac:dyDescent="0.35">
      <c r="A680" s="89">
        <v>500165</v>
      </c>
      <c r="B680" s="90" t="s">
        <v>514</v>
      </c>
      <c r="D680" s="89">
        <v>3032</v>
      </c>
      <c r="E680" s="90" t="s">
        <v>1709</v>
      </c>
      <c r="F680" s="89">
        <v>60530</v>
      </c>
      <c r="G680" s="90" t="s">
        <v>190</v>
      </c>
      <c r="H680" s="90" t="s">
        <v>162</v>
      </c>
      <c r="I680" s="90" t="s">
        <v>195</v>
      </c>
      <c r="J680" s="90" t="s">
        <v>1709</v>
      </c>
      <c r="K680" s="89">
        <v>3.8</v>
      </c>
      <c r="L680" s="90" t="s">
        <v>25</v>
      </c>
      <c r="M680" s="90" t="s">
        <v>509</v>
      </c>
      <c r="N680" s="91">
        <v>42.730716999999999</v>
      </c>
      <c r="O680" s="91">
        <v>-122.51512200000001</v>
      </c>
      <c r="P680" s="80"/>
      <c r="Q680" s="81" t="str">
        <f ca="1">IFERROR(INDEX($B$2:$B$938,MATCH(ROWS(Q$1:$Q679),$R$2:$R$938,0)),"")</f>
        <v/>
      </c>
      <c r="R680" s="79">
        <f ca="1">IF(ISNUMBER(SEARCH($P$2,B680)),MAX(R$1:$R679)+1,0)</f>
        <v>0</v>
      </c>
    </row>
    <row r="681" spans="1:18" x14ac:dyDescent="0.35">
      <c r="A681" s="89">
        <v>500166</v>
      </c>
      <c r="B681" s="90" t="s">
        <v>513</v>
      </c>
      <c r="D681" s="89">
        <v>3033</v>
      </c>
      <c r="E681" s="90" t="s">
        <v>1709</v>
      </c>
      <c r="G681" s="90" t="s">
        <v>190</v>
      </c>
      <c r="H681" s="90" t="s">
        <v>162</v>
      </c>
      <c r="I681" s="90" t="s">
        <v>1709</v>
      </c>
      <c r="J681" s="90" t="s">
        <v>1709</v>
      </c>
      <c r="K681" s="89">
        <v>32</v>
      </c>
      <c r="L681" s="90" t="s">
        <v>25</v>
      </c>
      <c r="M681" s="90" t="s">
        <v>509</v>
      </c>
      <c r="N681" s="91">
        <v>42.731237</v>
      </c>
      <c r="O681" s="91">
        <v>-122.513974</v>
      </c>
      <c r="P681" s="80"/>
      <c r="Q681" s="81" t="str">
        <f ca="1">IFERROR(INDEX($B$2:$B$938,MATCH(ROWS(Q$1:$Q680),$R$2:$R$938,0)),"")</f>
        <v/>
      </c>
      <c r="R681" s="79">
        <f ca="1">IF(ISNUMBER(SEARCH($P$2,B681)),MAX(R$1:$R680)+1,0)</f>
        <v>0</v>
      </c>
    </row>
    <row r="682" spans="1:18" x14ac:dyDescent="0.35">
      <c r="A682" s="89">
        <v>500167</v>
      </c>
      <c r="B682" s="90" t="s">
        <v>512</v>
      </c>
      <c r="D682" s="89">
        <v>3034</v>
      </c>
      <c r="E682" s="90" t="s">
        <v>1709</v>
      </c>
      <c r="F682" s="89">
        <v>60514</v>
      </c>
      <c r="G682" s="90" t="s">
        <v>190</v>
      </c>
      <c r="H682" s="90" t="s">
        <v>162</v>
      </c>
      <c r="I682" s="90" t="s">
        <v>1709</v>
      </c>
      <c r="J682" s="90" t="s">
        <v>1709</v>
      </c>
      <c r="K682" s="89">
        <v>7.2</v>
      </c>
      <c r="L682" s="90" t="s">
        <v>25</v>
      </c>
      <c r="M682" s="90" t="s">
        <v>511</v>
      </c>
      <c r="N682" s="91">
        <v>42.730606000000002</v>
      </c>
      <c r="O682" s="91">
        <v>-122.41846</v>
      </c>
      <c r="P682" s="80"/>
      <c r="Q682" s="81" t="str">
        <f ca="1">IFERROR(INDEX($B$2:$B$938,MATCH(ROWS(Q$1:$Q681),$R$2:$R$938,0)),"")</f>
        <v/>
      </c>
      <c r="R682" s="79">
        <f ca="1">IF(ISNUMBER(SEARCH($P$2,B682)),MAX(R$1:$R681)+1,0)</f>
        <v>0</v>
      </c>
    </row>
    <row r="683" spans="1:18" x14ac:dyDescent="0.35">
      <c r="A683" s="89">
        <v>500168</v>
      </c>
      <c r="B683" s="90" t="s">
        <v>510</v>
      </c>
      <c r="D683" s="89">
        <v>3035</v>
      </c>
      <c r="E683" s="90" t="s">
        <v>1709</v>
      </c>
      <c r="F683" s="89">
        <v>60531</v>
      </c>
      <c r="G683" s="90" t="s">
        <v>190</v>
      </c>
      <c r="H683" s="90" t="s">
        <v>162</v>
      </c>
      <c r="I683" s="90" t="s">
        <v>195</v>
      </c>
      <c r="J683" s="90" t="s">
        <v>1709</v>
      </c>
      <c r="K683" s="89">
        <v>1</v>
      </c>
      <c r="L683" s="90" t="s">
        <v>25</v>
      </c>
      <c r="M683" s="90" t="s">
        <v>509</v>
      </c>
      <c r="N683" s="91">
        <v>42.733072999999997</v>
      </c>
      <c r="O683" s="91">
        <v>-122.515079</v>
      </c>
      <c r="P683" s="80"/>
      <c r="Q683" s="81" t="str">
        <f ca="1">IFERROR(INDEX($B$2:$B$938,MATCH(ROWS(Q$1:$Q682),$R$2:$R$938,0)),"")</f>
        <v/>
      </c>
      <c r="R683" s="79">
        <f ca="1">IF(ISNUMBER(SEARCH($P$2,B683)),MAX(R$1:$R682)+1,0)</f>
        <v>0</v>
      </c>
    </row>
    <row r="684" spans="1:18" x14ac:dyDescent="0.35">
      <c r="A684" s="89">
        <v>910499</v>
      </c>
      <c r="B684" s="90" t="s">
        <v>1553</v>
      </c>
      <c r="D684" s="89">
        <v>59757</v>
      </c>
      <c r="E684" s="90" t="s">
        <v>1709</v>
      </c>
      <c r="G684" s="90" t="s">
        <v>172</v>
      </c>
      <c r="H684" s="90" t="s">
        <v>196</v>
      </c>
      <c r="I684" s="90" t="s">
        <v>1709</v>
      </c>
      <c r="J684" s="90" t="s">
        <v>1709</v>
      </c>
      <c r="K684" s="89">
        <v>240</v>
      </c>
      <c r="L684" s="90" t="s">
        <v>25</v>
      </c>
      <c r="M684" s="90" t="s">
        <v>1649</v>
      </c>
      <c r="N684" s="91">
        <v>45.165525000000002</v>
      </c>
      <c r="O684" s="91">
        <v>-108.693138</v>
      </c>
      <c r="P684" s="80"/>
      <c r="Q684" s="81" t="str">
        <f ca="1">IFERROR(INDEX($B$2:$B$938,MATCH(ROWS(Q$1:$Q683),$R$2:$R$938,0)),"")</f>
        <v/>
      </c>
      <c r="R684" s="79">
        <f ca="1">IF(ISNUMBER(SEARCH($P$2,B684)),MAX(R$1:$R683)+1,0)</f>
        <v>0</v>
      </c>
    </row>
    <row r="685" spans="1:18" x14ac:dyDescent="0.35">
      <c r="A685" s="89">
        <v>501037</v>
      </c>
      <c r="B685" s="90" t="s">
        <v>508</v>
      </c>
      <c r="E685" s="90" t="s">
        <v>1709</v>
      </c>
      <c r="G685" s="90" t="s">
        <v>163</v>
      </c>
      <c r="H685" s="90" t="s">
        <v>162</v>
      </c>
      <c r="I685" s="90" t="s">
        <v>1709</v>
      </c>
      <c r="J685" s="90" t="s">
        <v>161</v>
      </c>
      <c r="K685" s="89">
        <v>24</v>
      </c>
      <c r="L685" s="90" t="s">
        <v>217</v>
      </c>
      <c r="M685" s="90" t="s">
        <v>1709</v>
      </c>
      <c r="P685" s="80"/>
      <c r="Q685" s="81" t="str">
        <f ca="1">IFERROR(INDEX($B$2:$B$938,MATCH(ROWS(Q$1:$Q684),$R$2:$R$938,0)),"")</f>
        <v/>
      </c>
      <c r="R685" s="79">
        <f ca="1">IF(ISNUMBER(SEARCH($P$2,B685)),MAX(R$1:$R684)+1,0)</f>
        <v>0</v>
      </c>
    </row>
    <row r="686" spans="1:18" x14ac:dyDescent="0.35">
      <c r="A686" s="89">
        <v>800014</v>
      </c>
      <c r="B686" s="90" t="s">
        <v>507</v>
      </c>
      <c r="E686" s="90" t="s">
        <v>1709</v>
      </c>
      <c r="F686" s="89">
        <v>62247</v>
      </c>
      <c r="G686" s="90" t="s">
        <v>163</v>
      </c>
      <c r="H686" s="90" t="s">
        <v>196</v>
      </c>
      <c r="I686" s="90" t="s">
        <v>195</v>
      </c>
      <c r="J686" s="90" t="s">
        <v>161</v>
      </c>
      <c r="K686" s="89">
        <v>142</v>
      </c>
      <c r="L686" s="90" t="s">
        <v>1709</v>
      </c>
      <c r="M686" s="90" t="s">
        <v>1709</v>
      </c>
      <c r="P686" s="80"/>
      <c r="Q686" s="81" t="str">
        <f ca="1">IFERROR(INDEX($B$2:$B$938,MATCH(ROWS(Q$1:$Q685),$R$2:$R$938,0)),"")</f>
        <v/>
      </c>
      <c r="R686" s="79">
        <f ca="1">IF(ISNUMBER(SEARCH($P$2,B686)),MAX(R$1:$R685)+1,0)</f>
        <v>0</v>
      </c>
    </row>
    <row r="687" spans="1:18" x14ac:dyDescent="0.35">
      <c r="A687" s="89">
        <v>700127</v>
      </c>
      <c r="B687" s="90" t="s">
        <v>506</v>
      </c>
      <c r="D687" s="89">
        <v>61119</v>
      </c>
      <c r="E687" s="90" t="s">
        <v>1709</v>
      </c>
      <c r="F687" s="89">
        <v>64214</v>
      </c>
      <c r="G687" s="90" t="s">
        <v>225</v>
      </c>
      <c r="H687" s="90" t="s">
        <v>189</v>
      </c>
      <c r="I687" s="90" t="s">
        <v>195</v>
      </c>
      <c r="J687" s="90" t="s">
        <v>161</v>
      </c>
      <c r="K687" s="89">
        <v>3</v>
      </c>
      <c r="L687" s="90" t="s">
        <v>1709</v>
      </c>
      <c r="M687" s="90" t="s">
        <v>505</v>
      </c>
      <c r="N687" s="91">
        <v>37.658223</v>
      </c>
      <c r="O687" s="91">
        <v>-113.216679</v>
      </c>
      <c r="P687" s="80"/>
      <c r="Q687" s="81" t="str">
        <f ca="1">IFERROR(INDEX($B$2:$B$938,MATCH(ROWS(Q$1:$Q686),$R$2:$R$938,0)),"")</f>
        <v/>
      </c>
      <c r="R687" s="79">
        <f ca="1">IF(ISNUMBER(SEARCH($P$2,B687)),MAX(R$1:$R686)+1,0)</f>
        <v>0</v>
      </c>
    </row>
    <row r="688" spans="1:18" x14ac:dyDescent="0.35">
      <c r="A688" s="89">
        <v>700128</v>
      </c>
      <c r="B688" s="90" t="s">
        <v>504</v>
      </c>
      <c r="D688" s="89">
        <v>61120</v>
      </c>
      <c r="E688" s="90" t="s">
        <v>1709</v>
      </c>
      <c r="F688" s="89">
        <v>64215</v>
      </c>
      <c r="G688" s="90" t="s">
        <v>225</v>
      </c>
      <c r="H688" s="90" t="s">
        <v>189</v>
      </c>
      <c r="I688" s="90" t="s">
        <v>195</v>
      </c>
      <c r="J688" s="90" t="s">
        <v>161</v>
      </c>
      <c r="K688" s="89">
        <v>3</v>
      </c>
      <c r="L688" s="90" t="s">
        <v>1709</v>
      </c>
      <c r="M688" s="90" t="s">
        <v>503</v>
      </c>
      <c r="N688" s="91">
        <v>37.666772000000002</v>
      </c>
      <c r="O688" s="91">
        <v>-113.188953</v>
      </c>
      <c r="P688" s="80"/>
      <c r="Q688" s="81" t="str">
        <f ca="1">IFERROR(INDEX($B$2:$B$938,MATCH(ROWS(Q$1:$Q687),$R$2:$R$938,0)),"")</f>
        <v/>
      </c>
      <c r="R688" s="79">
        <f ca="1">IF(ISNUMBER(SEARCH($P$2,B688)),MAX(R$1:$R687)+1,0)</f>
        <v>0</v>
      </c>
    </row>
    <row r="689" spans="1:18" x14ac:dyDescent="0.35">
      <c r="A689" s="89">
        <v>700129</v>
      </c>
      <c r="B689" s="90" t="s">
        <v>502</v>
      </c>
      <c r="D689" s="89">
        <v>61121</v>
      </c>
      <c r="E689" s="90" t="s">
        <v>1709</v>
      </c>
      <c r="F689" s="89">
        <v>64216</v>
      </c>
      <c r="G689" s="90" t="s">
        <v>225</v>
      </c>
      <c r="H689" s="90" t="s">
        <v>189</v>
      </c>
      <c r="I689" s="90" t="s">
        <v>195</v>
      </c>
      <c r="J689" s="90" t="s">
        <v>161</v>
      </c>
      <c r="K689" s="89">
        <v>3</v>
      </c>
      <c r="L689" s="90" t="s">
        <v>1709</v>
      </c>
      <c r="M689" s="90" t="s">
        <v>501</v>
      </c>
      <c r="N689" s="91">
        <v>37.649816000000001</v>
      </c>
      <c r="O689" s="91">
        <v>-113.23692800000001</v>
      </c>
      <c r="P689" s="80"/>
      <c r="Q689" s="81" t="str">
        <f ca="1">IFERROR(INDEX($B$2:$B$938,MATCH(ROWS(Q$1:$Q688),$R$2:$R$938,0)),"")</f>
        <v/>
      </c>
      <c r="R689" s="79">
        <f ca="1">IF(ISNUMBER(SEARCH($P$2,B689)),MAX(R$1:$R688)+1,0)</f>
        <v>0</v>
      </c>
    </row>
    <row r="690" spans="1:18" x14ac:dyDescent="0.35">
      <c r="A690" s="89">
        <v>500013</v>
      </c>
      <c r="B690" s="90" t="s">
        <v>500</v>
      </c>
      <c r="D690" s="89">
        <v>917</v>
      </c>
      <c r="E690" s="90" t="s">
        <v>1709</v>
      </c>
      <c r="G690" s="90" t="s">
        <v>178</v>
      </c>
      <c r="H690" s="90" t="s">
        <v>162</v>
      </c>
      <c r="I690" s="90" t="s">
        <v>1709</v>
      </c>
      <c r="J690" s="90" t="s">
        <v>1709</v>
      </c>
      <c r="K690" s="89">
        <v>9.4</v>
      </c>
      <c r="L690" s="90" t="s">
        <v>1709</v>
      </c>
      <c r="M690" s="90" t="s">
        <v>499</v>
      </c>
      <c r="N690" s="91">
        <v>46.982514000000002</v>
      </c>
      <c r="O690" s="91">
        <v>-119.25776399999999</v>
      </c>
      <c r="P690" s="80"/>
      <c r="Q690" s="81" t="str">
        <f ca="1">IFERROR(INDEX($B$2:$B$938,MATCH(ROWS(Q$1:$Q689),$R$2:$R$938,0)),"")</f>
        <v/>
      </c>
      <c r="R690" s="79">
        <f ca="1">IF(ISNUMBER(SEARCH($P$2,B690)),MAX(R$1:$R689)+1,0)</f>
        <v>0</v>
      </c>
    </row>
    <row r="691" spans="1:18" x14ac:dyDescent="0.35">
      <c r="A691" s="89">
        <v>900044</v>
      </c>
      <c r="B691" s="90" t="s">
        <v>498</v>
      </c>
      <c r="D691" s="89">
        <v>56317</v>
      </c>
      <c r="E691" s="90" t="s">
        <v>1709</v>
      </c>
      <c r="F691" s="89">
        <v>64433</v>
      </c>
      <c r="G691" s="90" t="s">
        <v>197</v>
      </c>
      <c r="H691" s="90" t="s">
        <v>286</v>
      </c>
      <c r="I691" s="90" t="s">
        <v>195</v>
      </c>
      <c r="J691" s="90" t="s">
        <v>1709</v>
      </c>
      <c r="K691" s="89">
        <v>18</v>
      </c>
      <c r="L691" s="90" t="s">
        <v>497</v>
      </c>
      <c r="M691" s="90" t="s">
        <v>496</v>
      </c>
      <c r="N691" s="91">
        <v>42.099417000000003</v>
      </c>
      <c r="O691" s="91">
        <v>-113.38245000000001</v>
      </c>
      <c r="P691" s="80"/>
      <c r="Q691" s="81" t="str">
        <f ca="1">IFERROR(INDEX($B$2:$B$938,MATCH(ROWS(Q$1:$Q690),$R$2:$R$938,0)),"")</f>
        <v/>
      </c>
      <c r="R691" s="79">
        <f ca="1">IF(ISNUMBER(SEARCH($P$2,B691)),MAX(R$1:$R690)+1,0)</f>
        <v>0</v>
      </c>
    </row>
    <row r="692" spans="1:18" x14ac:dyDescent="0.35">
      <c r="A692" s="89">
        <v>501108</v>
      </c>
      <c r="B692" s="90" t="s">
        <v>495</v>
      </c>
      <c r="E692" s="90" t="s">
        <v>1709</v>
      </c>
      <c r="G692" s="90" t="s">
        <v>163</v>
      </c>
      <c r="H692" s="90" t="s">
        <v>162</v>
      </c>
      <c r="I692" s="90" t="s">
        <v>1709</v>
      </c>
      <c r="J692" s="90" t="s">
        <v>161</v>
      </c>
      <c r="K692" s="89">
        <v>1.75</v>
      </c>
      <c r="L692" s="90" t="s">
        <v>1709</v>
      </c>
      <c r="M692" s="90" t="s">
        <v>1709</v>
      </c>
      <c r="P692" s="80"/>
      <c r="Q692" s="81" t="str">
        <f ca="1">IFERROR(INDEX($B$2:$B$938,MATCH(ROWS(Q$1:$Q691),$R$2:$R$938,0)),"")</f>
        <v/>
      </c>
      <c r="R692" s="79">
        <f ca="1">IF(ISNUMBER(SEARCH($P$2,B692)),MAX(R$1:$R691)+1,0)</f>
        <v>0</v>
      </c>
    </row>
    <row r="693" spans="1:18" x14ac:dyDescent="0.35">
      <c r="A693" s="89">
        <v>910323</v>
      </c>
      <c r="B693" s="90" t="s">
        <v>494</v>
      </c>
      <c r="D693" s="89">
        <v>427</v>
      </c>
      <c r="E693" s="90" t="s">
        <v>1709</v>
      </c>
      <c r="G693" s="90" t="s">
        <v>249</v>
      </c>
      <c r="H693" s="90" t="s">
        <v>162</v>
      </c>
      <c r="I693" s="90" t="s">
        <v>1709</v>
      </c>
      <c r="J693" s="90" t="s">
        <v>1709</v>
      </c>
      <c r="K693" s="89">
        <v>79.2</v>
      </c>
      <c r="L693" s="90" t="s">
        <v>1709</v>
      </c>
      <c r="M693" s="90" t="s">
        <v>493</v>
      </c>
      <c r="N693" s="91">
        <v>39.000999</v>
      </c>
      <c r="O693" s="91">
        <v>-120.725053</v>
      </c>
      <c r="P693" s="80"/>
      <c r="Q693" s="81" t="str">
        <f ca="1">IFERROR(INDEX($B$2:$B$938,MATCH(ROWS(Q$1:$Q692),$R$2:$R$938,0)),"")</f>
        <v/>
      </c>
      <c r="R693" s="79">
        <f ca="1">IF(ISNUMBER(SEARCH($P$2,B693)),MAX(R$1:$R692)+1,0)</f>
        <v>0</v>
      </c>
    </row>
    <row r="694" spans="1:18" x14ac:dyDescent="0.35">
      <c r="A694" s="89">
        <v>910560</v>
      </c>
      <c r="B694" s="90" t="s">
        <v>1741</v>
      </c>
      <c r="C694" s="89">
        <v>1001124</v>
      </c>
      <c r="D694" s="89">
        <v>7456</v>
      </c>
      <c r="E694" s="90" t="s">
        <v>1709</v>
      </c>
      <c r="G694" s="90" t="s">
        <v>197</v>
      </c>
      <c r="H694" s="90" t="s">
        <v>166</v>
      </c>
      <c r="I694" s="90" t="s">
        <v>1709</v>
      </c>
      <c r="J694" s="90" t="s">
        <v>1709</v>
      </c>
      <c r="K694" s="89">
        <v>180</v>
      </c>
      <c r="L694" s="90" t="s">
        <v>1714</v>
      </c>
      <c r="M694" s="90" t="s">
        <v>1742</v>
      </c>
      <c r="N694" s="91">
        <v>47.804270000000002</v>
      </c>
      <c r="O694" s="91">
        <v>-116.867312</v>
      </c>
      <c r="P694" s="80"/>
      <c r="Q694" s="81" t="str">
        <f ca="1">IFERROR(INDEX($B$2:$B$938,MATCH(ROWS(Q$1:$Q693),$R$2:$R$938,0)),"")</f>
        <v/>
      </c>
      <c r="R694" s="79">
        <f ca="1">IF(ISNUMBER(SEARCH($P$2,B694)),MAX(R$1:$R693)+1,0)</f>
        <v>0</v>
      </c>
    </row>
    <row r="695" spans="1:18" x14ac:dyDescent="0.35">
      <c r="A695" s="89">
        <v>910524</v>
      </c>
      <c r="B695" s="90" t="s">
        <v>1650</v>
      </c>
      <c r="D695" s="89">
        <v>62936</v>
      </c>
      <c r="E695" s="90" t="s">
        <v>1709</v>
      </c>
      <c r="F695" s="89">
        <v>64737</v>
      </c>
      <c r="G695" s="90" t="s">
        <v>178</v>
      </c>
      <c r="H695" s="90" t="s">
        <v>196</v>
      </c>
      <c r="I695" s="90" t="s">
        <v>195</v>
      </c>
      <c r="J695" s="90" t="s">
        <v>1709</v>
      </c>
      <c r="K695" s="89">
        <v>160</v>
      </c>
      <c r="L695" s="90" t="s">
        <v>1651</v>
      </c>
      <c r="M695" s="90" t="s">
        <v>1652</v>
      </c>
      <c r="N695" s="91">
        <v>46.941015</v>
      </c>
      <c r="O695" s="91">
        <v>-118.567136</v>
      </c>
      <c r="P695" s="80"/>
      <c r="Q695" s="81" t="str">
        <f ca="1">IFERROR(INDEX($B$2:$B$938,MATCH(ROWS(Q$1:$Q694),$R$2:$R$938,0)),"")</f>
        <v/>
      </c>
      <c r="R695" s="79">
        <f ca="1">IF(ISNUMBER(SEARCH($P$2,B695)),MAX(R$1:$R694)+1,0)</f>
        <v>0</v>
      </c>
    </row>
    <row r="696" spans="1:18" x14ac:dyDescent="0.35">
      <c r="A696" s="89">
        <v>900081</v>
      </c>
      <c r="B696" s="90" t="s">
        <v>492</v>
      </c>
      <c r="C696" s="89">
        <v>1001062</v>
      </c>
      <c r="D696" s="89">
        <v>6761</v>
      </c>
      <c r="E696" s="90" t="s">
        <v>1709</v>
      </c>
      <c r="G696" s="90" t="s">
        <v>279</v>
      </c>
      <c r="H696" s="90" t="s">
        <v>181</v>
      </c>
      <c r="I696" s="90" t="s">
        <v>1709</v>
      </c>
      <c r="J696" s="90" t="s">
        <v>1709</v>
      </c>
      <c r="K696" s="89">
        <v>800.4</v>
      </c>
      <c r="L696" s="90" t="s">
        <v>1709</v>
      </c>
      <c r="M696" s="90" t="s">
        <v>491</v>
      </c>
      <c r="N696" s="91">
        <v>40.860905000000002</v>
      </c>
      <c r="O696" s="91">
        <v>-105.021207</v>
      </c>
      <c r="P696" s="80"/>
      <c r="Q696" s="81" t="str">
        <f ca="1">IFERROR(INDEX($B$2:$B$938,MATCH(ROWS(Q$1:$Q695),$R$2:$R$938,0)),"")</f>
        <v/>
      </c>
      <c r="R696" s="79">
        <f ca="1">IF(ISNUMBER(SEARCH($P$2,B696)),MAX(R$1:$R695)+1,0)</f>
        <v>0</v>
      </c>
    </row>
    <row r="697" spans="1:18" x14ac:dyDescent="0.35">
      <c r="A697" s="89">
        <v>810009</v>
      </c>
      <c r="B697" s="90" t="s">
        <v>490</v>
      </c>
      <c r="E697" s="90" t="s">
        <v>1709</v>
      </c>
      <c r="G697" s="90" t="s">
        <v>182</v>
      </c>
      <c r="H697" s="90" t="s">
        <v>196</v>
      </c>
      <c r="I697" s="90" t="s">
        <v>1709</v>
      </c>
      <c r="J697" s="90" t="s">
        <v>161</v>
      </c>
      <c r="K697" s="89">
        <v>0.12</v>
      </c>
      <c r="L697" s="90" t="s">
        <v>1709</v>
      </c>
      <c r="M697" s="90" t="s">
        <v>1709</v>
      </c>
      <c r="P697" s="80"/>
      <c r="Q697" s="81" t="str">
        <f ca="1">IFERROR(INDEX($B$2:$B$938,MATCH(ROWS(Q$1:$Q696),$R$2:$R$938,0)),"")</f>
        <v/>
      </c>
      <c r="R697" s="79">
        <f ca="1">IF(ISNUMBER(SEARCH($P$2,B697)),MAX(R$1:$R696)+1,0)</f>
        <v>0</v>
      </c>
    </row>
    <row r="698" spans="1:18" x14ac:dyDescent="0.35">
      <c r="A698" s="89">
        <v>910636</v>
      </c>
      <c r="B698" s="90" t="s">
        <v>1944</v>
      </c>
      <c r="D698" s="89">
        <v>56694</v>
      </c>
      <c r="E698" s="90" t="s">
        <v>1709</v>
      </c>
      <c r="G698" s="90" t="s">
        <v>178</v>
      </c>
      <c r="H698" s="90" t="s">
        <v>162</v>
      </c>
      <c r="I698" s="90" t="s">
        <v>1709</v>
      </c>
      <c r="J698" s="90" t="s">
        <v>1709</v>
      </c>
      <c r="K698" s="89">
        <v>6.1</v>
      </c>
      <c r="L698" s="90" t="s">
        <v>1945</v>
      </c>
      <c r="M698" s="90" t="s">
        <v>1946</v>
      </c>
      <c r="N698" s="91">
        <v>46.739199999999997</v>
      </c>
      <c r="O698" s="91">
        <v>-119.1122</v>
      </c>
      <c r="P698" s="80"/>
      <c r="Q698" s="81" t="str">
        <f ca="1">IFERROR(INDEX($B$2:$B$938,MATCH(ROWS(Q$1:$Q697),$R$2:$R$938,0)),"")</f>
        <v/>
      </c>
      <c r="R698" s="79">
        <f ca="1">IF(ISNUMBER(SEARCH($P$2,B698)),MAX(R$1:$R697)+1,0)</f>
        <v>0</v>
      </c>
    </row>
    <row r="699" spans="1:18" x14ac:dyDescent="0.35">
      <c r="A699" s="89">
        <v>910500</v>
      </c>
      <c r="B699" s="90" t="s">
        <v>1554</v>
      </c>
      <c r="D699" s="89">
        <v>57795</v>
      </c>
      <c r="E699" s="90" t="s">
        <v>1709</v>
      </c>
      <c r="F699" s="89">
        <v>62239</v>
      </c>
      <c r="G699" s="90" t="s">
        <v>167</v>
      </c>
      <c r="H699" s="90" t="s">
        <v>189</v>
      </c>
      <c r="I699" s="90" t="s">
        <v>195</v>
      </c>
      <c r="J699" s="90" t="s">
        <v>1709</v>
      </c>
      <c r="K699" s="89">
        <v>4.5</v>
      </c>
      <c r="L699" s="90" t="s">
        <v>1555</v>
      </c>
      <c r="M699" s="90" t="s">
        <v>1556</v>
      </c>
      <c r="N699" s="91">
        <v>32.367013</v>
      </c>
      <c r="O699" s="91">
        <v>-112.831401</v>
      </c>
      <c r="P699" s="80"/>
      <c r="Q699" s="81" t="str">
        <f ca="1">IFERROR(INDEX($B$2:$B$938,MATCH(ROWS(Q$1:$Q698),$R$2:$R$938,0)),"")</f>
        <v/>
      </c>
      <c r="R699" s="79">
        <f ca="1">IF(ISNUMBER(SEARCH($P$2,B699)),MAX(R$1:$R698)+1,0)</f>
        <v>0</v>
      </c>
    </row>
    <row r="700" spans="1:18" x14ac:dyDescent="0.35">
      <c r="A700" s="89">
        <v>910501</v>
      </c>
      <c r="B700" s="90" t="s">
        <v>1557</v>
      </c>
      <c r="D700" s="89">
        <v>57790</v>
      </c>
      <c r="E700" s="90" t="s">
        <v>1709</v>
      </c>
      <c r="G700" s="90" t="s">
        <v>167</v>
      </c>
      <c r="H700" s="90" t="s">
        <v>189</v>
      </c>
      <c r="I700" s="90" t="s">
        <v>1709</v>
      </c>
      <c r="J700" s="90" t="s">
        <v>1709</v>
      </c>
      <c r="K700" s="89">
        <v>16.600000000000001</v>
      </c>
      <c r="L700" s="90" t="s">
        <v>1558</v>
      </c>
      <c r="M700" s="90" t="s">
        <v>1559</v>
      </c>
      <c r="N700" s="91">
        <v>34.585833000000001</v>
      </c>
      <c r="O700" s="91">
        <v>-113.177222</v>
      </c>
      <c r="P700" s="80"/>
      <c r="Q700" s="81" t="str">
        <f ca="1">IFERROR(INDEX($B$2:$B$938,MATCH(ROWS(Q$1:$Q699),$R$2:$R$938,0)),"")</f>
        <v/>
      </c>
      <c r="R700" s="79">
        <f ca="1">IF(ISNUMBER(SEARCH($P$2,B700)),MAX(R$1:$R699)+1,0)</f>
        <v>0</v>
      </c>
    </row>
    <row r="701" spans="1:18" x14ac:dyDescent="0.35">
      <c r="A701" s="89">
        <v>910502</v>
      </c>
      <c r="B701" s="90" t="s">
        <v>1560</v>
      </c>
      <c r="D701" s="89">
        <v>58501</v>
      </c>
      <c r="E701" s="90" t="s">
        <v>1709</v>
      </c>
      <c r="F701" s="89">
        <v>63126</v>
      </c>
      <c r="G701" s="90" t="s">
        <v>167</v>
      </c>
      <c r="H701" s="90" t="s">
        <v>189</v>
      </c>
      <c r="I701" s="90" t="s">
        <v>195</v>
      </c>
      <c r="J701" s="90" t="s">
        <v>1709</v>
      </c>
      <c r="K701" s="89">
        <v>15</v>
      </c>
      <c r="L701" s="90" t="s">
        <v>1561</v>
      </c>
      <c r="M701" s="90" t="s">
        <v>1562</v>
      </c>
      <c r="N701" s="91">
        <v>33.026389000000002</v>
      </c>
      <c r="O701" s="91">
        <v>-112.66583300000001</v>
      </c>
      <c r="P701" s="80"/>
      <c r="Q701" s="81" t="str">
        <f ca="1">IFERROR(INDEX($B$2:$B$938,MATCH(ROWS(Q$1:$Q700),$R$2:$R$938,0)),"")</f>
        <v/>
      </c>
      <c r="R701" s="79">
        <f ca="1">IF(ISNUMBER(SEARCH($P$2,B701)),MAX(R$1:$R700)+1,0)</f>
        <v>0</v>
      </c>
    </row>
    <row r="702" spans="1:18" x14ac:dyDescent="0.35">
      <c r="A702" s="89">
        <v>910635</v>
      </c>
      <c r="B702" s="90" t="s">
        <v>1947</v>
      </c>
      <c r="D702" s="89">
        <v>62015</v>
      </c>
      <c r="E702" s="90" t="s">
        <v>1709</v>
      </c>
      <c r="F702" s="89">
        <v>63730</v>
      </c>
      <c r="G702" s="90" t="s">
        <v>249</v>
      </c>
      <c r="H702" s="90" t="s">
        <v>189</v>
      </c>
      <c r="I702" s="90" t="s">
        <v>195</v>
      </c>
      <c r="J702" s="90" t="s">
        <v>1709</v>
      </c>
      <c r="K702" s="89">
        <v>100</v>
      </c>
      <c r="L702" s="90" t="s">
        <v>1948</v>
      </c>
      <c r="M702" s="90" t="s">
        <v>1949</v>
      </c>
      <c r="N702" s="91">
        <v>36.216805999999998</v>
      </c>
      <c r="O702" s="91">
        <v>-119.896389</v>
      </c>
      <c r="P702" s="80"/>
      <c r="Q702" s="81" t="str">
        <f ca="1">IFERROR(INDEX($B$2:$B$938,MATCH(ROWS(Q$1:$Q701),$R$2:$R$938,0)),"")</f>
        <v/>
      </c>
      <c r="R702" s="79">
        <f ca="1">IF(ISNUMBER(SEARCH($P$2,B702)),MAX(R$1:$R701)+1,0)</f>
        <v>0</v>
      </c>
    </row>
    <row r="703" spans="1:18" x14ac:dyDescent="0.35">
      <c r="A703" s="89">
        <v>910525</v>
      </c>
      <c r="B703" s="90" t="s">
        <v>1653</v>
      </c>
      <c r="D703" s="89">
        <v>63981</v>
      </c>
      <c r="E703" s="90" t="s">
        <v>1709</v>
      </c>
      <c r="F703" s="89">
        <v>64715</v>
      </c>
      <c r="G703" s="90" t="s">
        <v>445</v>
      </c>
      <c r="H703" s="90" t="s">
        <v>196</v>
      </c>
      <c r="I703" s="90" t="s">
        <v>195</v>
      </c>
      <c r="J703" s="90" t="s">
        <v>1709</v>
      </c>
      <c r="K703" s="89">
        <v>350</v>
      </c>
      <c r="L703" s="90" t="s">
        <v>358</v>
      </c>
      <c r="M703" s="90" t="s">
        <v>1654</v>
      </c>
      <c r="N703" s="91">
        <v>34.274062000000001</v>
      </c>
      <c r="O703" s="91">
        <v>-105.42291</v>
      </c>
      <c r="P703" s="80"/>
      <c r="Q703" s="81" t="str">
        <f ca="1">IFERROR(INDEX($B$2:$B$938,MATCH(ROWS(Q$1:$Q702),$R$2:$R$938,0)),"")</f>
        <v/>
      </c>
      <c r="R703" s="79">
        <f ca="1">IF(ISNUMBER(SEARCH($P$2,B703)),MAX(R$1:$R702)+1,0)</f>
        <v>0</v>
      </c>
    </row>
    <row r="704" spans="1:18" x14ac:dyDescent="0.35">
      <c r="A704" s="89">
        <v>900018</v>
      </c>
      <c r="B704" s="90" t="s">
        <v>489</v>
      </c>
      <c r="C704" s="89">
        <v>1000822</v>
      </c>
      <c r="D704" s="89">
        <v>55455</v>
      </c>
      <c r="E704" s="90" t="s">
        <v>1709</v>
      </c>
      <c r="G704" s="90" t="s">
        <v>167</v>
      </c>
      <c r="H704" s="90" t="s">
        <v>166</v>
      </c>
      <c r="I704" s="90" t="s">
        <v>1709</v>
      </c>
      <c r="J704" s="90" t="s">
        <v>1709</v>
      </c>
      <c r="K704" s="89">
        <v>1140.3</v>
      </c>
      <c r="L704" s="90" t="s">
        <v>1709</v>
      </c>
      <c r="M704" s="90" t="s">
        <v>488</v>
      </c>
      <c r="N704" s="91">
        <v>33.334561999999998</v>
      </c>
      <c r="O704" s="91">
        <v>-112.84064100000001</v>
      </c>
      <c r="P704" s="80"/>
      <c r="Q704" s="81" t="str">
        <f ca="1">IFERROR(INDEX($B$2:$B$938,MATCH(ROWS(Q$1:$Q703),$R$2:$R$938,0)),"")</f>
        <v/>
      </c>
      <c r="R704" s="79">
        <f ca="1">IF(ISNUMBER(SEARCH($P$2,B704)),MAX(R$1:$R703)+1,0)</f>
        <v>0</v>
      </c>
    </row>
    <row r="705" spans="1:18" x14ac:dyDescent="0.35">
      <c r="A705" s="89">
        <v>910602</v>
      </c>
      <c r="B705" s="90" t="s">
        <v>1819</v>
      </c>
      <c r="E705" s="90" t="s">
        <v>1709</v>
      </c>
      <c r="F705" s="89">
        <v>65277</v>
      </c>
      <c r="G705" s="90" t="s">
        <v>225</v>
      </c>
      <c r="H705" s="90" t="s">
        <v>189</v>
      </c>
      <c r="I705" s="90" t="s">
        <v>195</v>
      </c>
      <c r="J705" s="90" t="s">
        <v>1709</v>
      </c>
      <c r="K705" s="89">
        <v>1</v>
      </c>
      <c r="L705" s="90" t="s">
        <v>1709</v>
      </c>
      <c r="M705" s="90" t="s">
        <v>1709</v>
      </c>
      <c r="P705" s="80"/>
      <c r="Q705" s="81" t="str">
        <f ca="1">IFERROR(INDEX($B$2:$B$938,MATCH(ROWS(Q$1:$Q704),$R$2:$R$938,0)),"")</f>
        <v/>
      </c>
      <c r="R705" s="79">
        <f ca="1">IF(ISNUMBER(SEARCH($P$2,B705)),MAX(R$1:$R704)+1,0)</f>
        <v>0</v>
      </c>
    </row>
    <row r="706" spans="1:18" x14ac:dyDescent="0.35">
      <c r="A706" s="89">
        <v>800048</v>
      </c>
      <c r="B706" s="90" t="s">
        <v>487</v>
      </c>
      <c r="D706" s="89">
        <v>57357</v>
      </c>
      <c r="E706" s="90" t="s">
        <v>1709</v>
      </c>
      <c r="F706" s="89">
        <v>61096</v>
      </c>
      <c r="G706" s="90" t="s">
        <v>445</v>
      </c>
      <c r="H706" s="90" t="s">
        <v>196</v>
      </c>
      <c r="I706" s="90" t="s">
        <v>195</v>
      </c>
      <c r="J706" s="90" t="s">
        <v>1709</v>
      </c>
      <c r="K706" s="89">
        <v>102.4</v>
      </c>
      <c r="L706" s="90" t="s">
        <v>1709</v>
      </c>
      <c r="M706" s="90" t="s">
        <v>486</v>
      </c>
      <c r="N706" s="91">
        <v>35.268900000000002</v>
      </c>
      <c r="O706" s="91">
        <v>-107.3828</v>
      </c>
      <c r="P706" s="80"/>
      <c r="Q706" s="81" t="str">
        <f ca="1">IFERROR(INDEX($B$2:$B$938,MATCH(ROWS(Q$1:$Q705),$R$2:$R$938,0)),"")</f>
        <v/>
      </c>
      <c r="R706" s="79">
        <f ca="1">IF(ISNUMBER(SEARCH($P$2,B706)),MAX(R$1:$R705)+1,0)</f>
        <v>0</v>
      </c>
    </row>
    <row r="707" spans="1:18" x14ac:dyDescent="0.35">
      <c r="A707" s="89">
        <v>910526</v>
      </c>
      <c r="B707" s="90" t="s">
        <v>1655</v>
      </c>
      <c r="D707" s="89">
        <v>60467</v>
      </c>
      <c r="E707" s="90" t="s">
        <v>1709</v>
      </c>
      <c r="G707" s="90" t="s">
        <v>167</v>
      </c>
      <c r="H707" s="90" t="s">
        <v>189</v>
      </c>
      <c r="I707" s="90" t="s">
        <v>1709</v>
      </c>
      <c r="J707" s="90" t="s">
        <v>1709</v>
      </c>
      <c r="K707" s="89">
        <v>40</v>
      </c>
      <c r="L707" s="90" t="s">
        <v>228</v>
      </c>
      <c r="M707" s="90" t="s">
        <v>1656</v>
      </c>
      <c r="N707" s="91">
        <v>32.551026</v>
      </c>
      <c r="O707" s="91">
        <v>-111.289232</v>
      </c>
      <c r="P707" s="80"/>
      <c r="Q707" s="81" t="str">
        <f ca="1">IFERROR(INDEX($B$2:$B$938,MATCH(ROWS(Q$1:$Q706),$R$2:$R$938,0)),"")</f>
        <v/>
      </c>
      <c r="R707" s="79">
        <f ca="1">IF(ISNUMBER(SEARCH($P$2,B707)),MAX(R$1:$R706)+1,0)</f>
        <v>0</v>
      </c>
    </row>
    <row r="708" spans="1:18" x14ac:dyDescent="0.35">
      <c r="A708" s="89">
        <v>910527</v>
      </c>
      <c r="B708" s="90" t="s">
        <v>1657</v>
      </c>
      <c r="C708" s="89">
        <v>1000754</v>
      </c>
      <c r="D708" s="89">
        <v>2450</v>
      </c>
      <c r="E708" s="90" t="s">
        <v>1709</v>
      </c>
      <c r="G708" s="90" t="s">
        <v>445</v>
      </c>
      <c r="H708" s="90" t="s">
        <v>166</v>
      </c>
      <c r="I708" s="90" t="s">
        <v>1709</v>
      </c>
      <c r="J708" s="90" t="s">
        <v>1709</v>
      </c>
      <c r="K708" s="89">
        <v>144</v>
      </c>
      <c r="L708" s="90" t="s">
        <v>1634</v>
      </c>
      <c r="M708" s="90" t="s">
        <v>1658</v>
      </c>
      <c r="N708" s="91">
        <v>35.170999999999999</v>
      </c>
      <c r="O708" s="91">
        <v>-106.6019</v>
      </c>
      <c r="P708" s="80"/>
      <c r="Q708" s="81" t="str">
        <f ca="1">IFERROR(INDEX($B$2:$B$938,MATCH(ROWS(Q$1:$Q707),$R$2:$R$938,0)),"")</f>
        <v/>
      </c>
      <c r="R708" s="79">
        <f ca="1">IF(ISNUMBER(SEARCH($P$2,B708)),MAX(R$1:$R707)+1,0)</f>
        <v>0</v>
      </c>
    </row>
    <row r="709" spans="1:18" x14ac:dyDescent="0.35">
      <c r="A709" s="89">
        <v>900029</v>
      </c>
      <c r="B709" s="90" t="s">
        <v>485</v>
      </c>
      <c r="E709" s="90" t="s">
        <v>1709</v>
      </c>
      <c r="G709" s="90" t="s">
        <v>190</v>
      </c>
      <c r="H709" s="90" t="s">
        <v>312</v>
      </c>
      <c r="I709" s="90" t="s">
        <v>1709</v>
      </c>
      <c r="J709" s="90" t="s">
        <v>161</v>
      </c>
      <c r="K709" s="89">
        <v>0.19</v>
      </c>
      <c r="L709" s="90" t="s">
        <v>1709</v>
      </c>
      <c r="M709" s="90" t="s">
        <v>1709</v>
      </c>
      <c r="P709" s="80"/>
      <c r="Q709" s="81" t="str">
        <f ca="1">IFERROR(INDEX($B$2:$B$938,MATCH(ROWS(Q$1:$Q708),$R$2:$R$938,0)),"")</f>
        <v/>
      </c>
      <c r="R709" s="79">
        <f ca="1">IF(ISNUMBER(SEARCH($P$2,B709)),MAX(R$1:$R708)+1,0)</f>
        <v>0</v>
      </c>
    </row>
    <row r="710" spans="1:18" x14ac:dyDescent="0.35">
      <c r="A710" s="89">
        <v>501038</v>
      </c>
      <c r="B710" s="90" t="s">
        <v>484</v>
      </c>
      <c r="E710" s="90" t="s">
        <v>1709</v>
      </c>
      <c r="G710" s="90" t="s">
        <v>163</v>
      </c>
      <c r="H710" s="90" t="s">
        <v>162</v>
      </c>
      <c r="I710" s="90" t="s">
        <v>1709</v>
      </c>
      <c r="J710" s="90" t="s">
        <v>161</v>
      </c>
      <c r="K710" s="89">
        <v>2480</v>
      </c>
      <c r="L710" s="90" t="s">
        <v>217</v>
      </c>
      <c r="M710" s="90" t="s">
        <v>1709</v>
      </c>
      <c r="P710" s="80"/>
      <c r="Q710" s="81" t="str">
        <f ca="1">IFERROR(INDEX($B$2:$B$938,MATCH(ROWS(Q$1:$Q709),$R$2:$R$938,0)),"")</f>
        <v/>
      </c>
      <c r="R710" s="79">
        <f ca="1">IF(ISNUMBER(SEARCH($P$2,B710)),MAX(R$1:$R709)+1,0)</f>
        <v>0</v>
      </c>
    </row>
    <row r="711" spans="1:18" x14ac:dyDescent="0.35">
      <c r="A711" s="89">
        <v>900045</v>
      </c>
      <c r="B711" s="90" t="s">
        <v>483</v>
      </c>
      <c r="D711" s="89">
        <v>56321</v>
      </c>
      <c r="E711" s="90" t="s">
        <v>1709</v>
      </c>
      <c r="F711" s="89">
        <v>60664</v>
      </c>
      <c r="G711" s="90" t="s">
        <v>245</v>
      </c>
      <c r="H711" s="90" t="s">
        <v>286</v>
      </c>
      <c r="I711" s="90" t="s">
        <v>195</v>
      </c>
      <c r="J711" s="90" t="s">
        <v>1709</v>
      </c>
      <c r="K711" s="89">
        <v>30</v>
      </c>
      <c r="L711" s="90" t="s">
        <v>1709</v>
      </c>
      <c r="M711" s="90" t="s">
        <v>368</v>
      </c>
      <c r="N711" s="91">
        <v>39.390842999999997</v>
      </c>
      <c r="O711" s="91">
        <v>-119.754593</v>
      </c>
      <c r="P711" s="80"/>
      <c r="Q711" s="81" t="str">
        <f ca="1">IFERROR(INDEX($B$2:$B$938,MATCH(ROWS(Q$1:$Q710),$R$2:$R$938,0)),"")</f>
        <v/>
      </c>
      <c r="R711" s="79">
        <f ca="1">IF(ISNUMBER(SEARCH($P$2,B711)),MAX(R$1:$R710)+1,0)</f>
        <v>0</v>
      </c>
    </row>
    <row r="712" spans="1:18" x14ac:dyDescent="0.35">
      <c r="A712" s="89">
        <v>800055</v>
      </c>
      <c r="B712" s="90" t="s">
        <v>482</v>
      </c>
      <c r="D712" s="89">
        <v>57995</v>
      </c>
      <c r="E712" s="90" t="s">
        <v>1709</v>
      </c>
      <c r="F712" s="89">
        <v>60874</v>
      </c>
      <c r="G712" s="90" t="s">
        <v>172</v>
      </c>
      <c r="H712" s="90" t="s">
        <v>196</v>
      </c>
      <c r="I712" s="90" t="s">
        <v>195</v>
      </c>
      <c r="J712" s="90" t="s">
        <v>1709</v>
      </c>
      <c r="K712" s="89">
        <v>189</v>
      </c>
      <c r="L712" s="90" t="s">
        <v>1709</v>
      </c>
      <c r="M712" s="90" t="s">
        <v>481</v>
      </c>
      <c r="N712" s="91">
        <v>48.820278000000002</v>
      </c>
      <c r="O712" s="91">
        <v>-112.10333300000001</v>
      </c>
      <c r="P712" s="80"/>
      <c r="Q712" s="81" t="str">
        <f ca="1">IFERROR(INDEX($B$2:$B$938,MATCH(ROWS(Q$1:$Q711),$R$2:$R$938,0)),"")</f>
        <v/>
      </c>
      <c r="R712" s="79">
        <f ca="1">IF(ISNUMBER(SEARCH($P$2,B712)),MAX(R$1:$R711)+1,0)</f>
        <v>0</v>
      </c>
    </row>
    <row r="713" spans="1:18" x14ac:dyDescent="0.35">
      <c r="A713" s="89">
        <v>910528</v>
      </c>
      <c r="B713" s="90" t="s">
        <v>1659</v>
      </c>
      <c r="C713" s="89">
        <v>1007161</v>
      </c>
      <c r="D713" s="89">
        <v>55039</v>
      </c>
      <c r="E713" s="90" t="s">
        <v>1709</v>
      </c>
      <c r="G713" s="90" t="s">
        <v>445</v>
      </c>
      <c r="H713" s="90" t="s">
        <v>166</v>
      </c>
      <c r="I713" s="90" t="s">
        <v>1709</v>
      </c>
      <c r="J713" s="90" t="s">
        <v>1709</v>
      </c>
      <c r="K713" s="89">
        <v>149</v>
      </c>
      <c r="L713" s="90" t="s">
        <v>1634</v>
      </c>
      <c r="M713" s="90" t="s">
        <v>1660</v>
      </c>
      <c r="N713" s="91">
        <v>35.026000000000003</v>
      </c>
      <c r="O713" s="91">
        <v>-106.64400000000001</v>
      </c>
      <c r="P713" s="80"/>
      <c r="Q713" s="81" t="str">
        <f ca="1">IFERROR(INDEX($B$2:$B$938,MATCH(ROWS(Q$1:$Q712),$R$2:$R$938,0)),"")</f>
        <v/>
      </c>
      <c r="R713" s="79">
        <f ca="1">IF(ISNUMBER(SEARCH($P$2,B713)),MAX(R$1:$R712)+1,0)</f>
        <v>0</v>
      </c>
    </row>
    <row r="714" spans="1:18" x14ac:dyDescent="0.35">
      <c r="A714" s="89">
        <v>900360</v>
      </c>
      <c r="B714" s="90" t="s">
        <v>480</v>
      </c>
      <c r="C714" s="89">
        <v>1001133</v>
      </c>
      <c r="D714" s="89">
        <v>7605</v>
      </c>
      <c r="E714" s="90" t="s">
        <v>1709</v>
      </c>
      <c r="G714" s="90" t="s">
        <v>178</v>
      </c>
      <c r="H714" s="90" t="s">
        <v>166</v>
      </c>
      <c r="I714" s="90" t="s">
        <v>1709</v>
      </c>
      <c r="J714" s="90" t="s">
        <v>1709</v>
      </c>
      <c r="K714" s="89">
        <v>248</v>
      </c>
      <c r="L714" s="90" t="s">
        <v>1709</v>
      </c>
      <c r="M714" s="90" t="s">
        <v>479</v>
      </c>
      <c r="N714" s="91">
        <v>45.649700000000003</v>
      </c>
      <c r="O714" s="91">
        <v>-122.7256</v>
      </c>
      <c r="P714" s="80"/>
      <c r="Q714" s="81" t="str">
        <f ca="1">IFERROR(INDEX($B$2:$B$938,MATCH(ROWS(Q$1:$Q713),$R$2:$R$938,0)),"")</f>
        <v/>
      </c>
      <c r="R714" s="79">
        <f ca="1">IF(ISNUMBER(SEARCH($P$2,B714)),MAX(R$1:$R713)+1,0)</f>
        <v>0</v>
      </c>
    </row>
    <row r="715" spans="1:18" x14ac:dyDescent="0.35">
      <c r="A715" s="89">
        <v>900054</v>
      </c>
      <c r="B715" s="90" t="s">
        <v>478</v>
      </c>
      <c r="C715" s="89">
        <v>1007687</v>
      </c>
      <c r="D715" s="89">
        <v>57019</v>
      </c>
      <c r="E715" s="90" t="s">
        <v>1709</v>
      </c>
      <c r="F715" s="89">
        <v>60963</v>
      </c>
      <c r="G715" s="90" t="s">
        <v>190</v>
      </c>
      <c r="H715" s="90" t="s">
        <v>232</v>
      </c>
      <c r="I715" s="90" t="s">
        <v>195</v>
      </c>
      <c r="J715" s="90" t="s">
        <v>1709</v>
      </c>
      <c r="K715" s="89">
        <v>4.8</v>
      </c>
      <c r="L715" s="90" t="s">
        <v>1709</v>
      </c>
      <c r="M715" s="90" t="s">
        <v>477</v>
      </c>
      <c r="N715" s="91">
        <v>45.167200000000001</v>
      </c>
      <c r="O715" s="91">
        <v>-123.25109999999999</v>
      </c>
      <c r="P715" s="80"/>
      <c r="Q715" s="81" t="str">
        <f ca="1">IFERROR(INDEX($B$2:$B$938,MATCH(ROWS(Q$1:$Q714),$R$2:$R$938,0)),"")</f>
        <v/>
      </c>
      <c r="R715" s="79">
        <f ca="1">IF(ISNUMBER(SEARCH($P$2,B715)),MAX(R$1:$R714)+1,0)</f>
        <v>0</v>
      </c>
    </row>
    <row r="716" spans="1:18" x14ac:dyDescent="0.35">
      <c r="A716" s="89">
        <v>910624</v>
      </c>
      <c r="B716" s="90" t="s">
        <v>1950</v>
      </c>
      <c r="D716" s="89">
        <v>10881</v>
      </c>
      <c r="E716" s="90" t="s">
        <v>1709</v>
      </c>
      <c r="F716" s="89">
        <v>60167</v>
      </c>
      <c r="G716" s="90" t="s">
        <v>249</v>
      </c>
      <c r="H716" s="90" t="s">
        <v>162</v>
      </c>
      <c r="I716" s="90" t="s">
        <v>1709</v>
      </c>
      <c r="J716" s="90" t="s">
        <v>1709</v>
      </c>
      <c r="K716" s="89">
        <v>2</v>
      </c>
      <c r="L716" s="90" t="s">
        <v>1866</v>
      </c>
      <c r="M716" s="90" t="s">
        <v>1951</v>
      </c>
      <c r="N716" s="91">
        <v>40.882061</v>
      </c>
      <c r="O716" s="91">
        <v>-121.948353</v>
      </c>
      <c r="P716" s="80"/>
      <c r="Q716" s="81" t="str">
        <f ca="1">IFERROR(INDEX($B$2:$B$938,MATCH(ROWS(Q$1:$Q715),$R$2:$R$938,0)),"")</f>
        <v/>
      </c>
      <c r="R716" s="79">
        <f ca="1">IF(ISNUMBER(SEARCH($P$2,B716)),MAX(R$1:$R715)+1,0)</f>
        <v>0</v>
      </c>
    </row>
    <row r="717" spans="1:18" x14ac:dyDescent="0.35">
      <c r="A717" s="89">
        <v>501109</v>
      </c>
      <c r="B717" s="90" t="s">
        <v>476</v>
      </c>
      <c r="E717" s="90" t="s">
        <v>1709</v>
      </c>
      <c r="G717" s="90" t="s">
        <v>163</v>
      </c>
      <c r="H717" s="90" t="s">
        <v>162</v>
      </c>
      <c r="I717" s="90" t="s">
        <v>1709</v>
      </c>
      <c r="J717" s="90" t="s">
        <v>161</v>
      </c>
      <c r="K717" s="89">
        <v>3.6</v>
      </c>
      <c r="L717" s="90" t="s">
        <v>1709</v>
      </c>
      <c r="M717" s="90" t="s">
        <v>1709</v>
      </c>
      <c r="P717" s="80"/>
      <c r="Q717" s="81" t="str">
        <f ca="1">IFERROR(INDEX($B$2:$B$938,MATCH(ROWS(Q$1:$Q716),$R$2:$R$938,0)),"")</f>
        <v/>
      </c>
      <c r="R717" s="79">
        <f ca="1">IF(ISNUMBER(SEARCH($P$2,B717)),MAX(R$1:$R716)+1,0)</f>
        <v>0</v>
      </c>
    </row>
    <row r="718" spans="1:18" x14ac:dyDescent="0.35">
      <c r="A718" s="89">
        <v>910503</v>
      </c>
      <c r="B718" s="90" t="s">
        <v>1563</v>
      </c>
      <c r="D718" s="89">
        <v>58142</v>
      </c>
      <c r="E718" s="90" t="s">
        <v>1709</v>
      </c>
      <c r="F718" s="89">
        <v>64700</v>
      </c>
      <c r="G718" s="90" t="s">
        <v>197</v>
      </c>
      <c r="H718" s="90" t="s">
        <v>312</v>
      </c>
      <c r="I718" s="90" t="s">
        <v>195</v>
      </c>
      <c r="J718" s="90" t="s">
        <v>1709</v>
      </c>
      <c r="K718" s="89">
        <v>3.2</v>
      </c>
      <c r="L718" s="90" t="s">
        <v>1709</v>
      </c>
      <c r="M718" s="90" t="s">
        <v>1709</v>
      </c>
      <c r="P718" s="80"/>
      <c r="Q718" s="81" t="str">
        <f ca="1">IFERROR(INDEX($B$2:$B$938,MATCH(ROWS(Q$1:$Q717),$R$2:$R$938,0)),"")</f>
        <v/>
      </c>
      <c r="R718" s="79">
        <f ca="1">IF(ISNUMBER(SEARCH($P$2,B718)),MAX(R$1:$R717)+1,0)</f>
        <v>0</v>
      </c>
    </row>
    <row r="719" spans="1:18" x14ac:dyDescent="0.35">
      <c r="A719" s="89">
        <v>800045</v>
      </c>
      <c r="B719" s="90" t="s">
        <v>1952</v>
      </c>
      <c r="D719" s="89">
        <v>55740</v>
      </c>
      <c r="E719" s="90" t="s">
        <v>1709</v>
      </c>
      <c r="F719" s="89">
        <v>60563</v>
      </c>
      <c r="G719" s="90" t="s">
        <v>182</v>
      </c>
      <c r="H719" s="90" t="s">
        <v>196</v>
      </c>
      <c r="I719" s="90" t="s">
        <v>366</v>
      </c>
      <c r="J719" s="90" t="s">
        <v>1709</v>
      </c>
      <c r="K719" s="89">
        <v>50</v>
      </c>
      <c r="L719" s="90" t="s">
        <v>1953</v>
      </c>
      <c r="M719" s="90" t="s">
        <v>1954</v>
      </c>
      <c r="N719" s="91">
        <v>41.717199999999998</v>
      </c>
      <c r="O719" s="91">
        <v>-106.10769999999999</v>
      </c>
      <c r="P719" s="80"/>
      <c r="Q719" s="81" t="str">
        <f ca="1">IFERROR(INDEX($B$2:$B$938,MATCH(ROWS(Q$1:$Q718),$R$2:$R$938,0)),"")</f>
        <v/>
      </c>
      <c r="R719" s="79">
        <f ca="1">IF(ISNUMBER(SEARCH($P$2,B719)),MAX(R$1:$R718)+1,0)</f>
        <v>0</v>
      </c>
    </row>
    <row r="720" spans="1:18" x14ac:dyDescent="0.35">
      <c r="A720" s="89">
        <v>910561</v>
      </c>
      <c r="B720" s="90" t="s">
        <v>1743</v>
      </c>
      <c r="D720" s="89">
        <v>57766</v>
      </c>
      <c r="E720" s="90" t="s">
        <v>1709</v>
      </c>
      <c r="F720" s="89">
        <v>61107</v>
      </c>
      <c r="G720" s="90" t="s">
        <v>197</v>
      </c>
      <c r="H720" s="90" t="s">
        <v>196</v>
      </c>
      <c r="I720" s="90" t="s">
        <v>195</v>
      </c>
      <c r="J720" s="90" t="s">
        <v>1709</v>
      </c>
      <c r="K720" s="89">
        <v>79.2</v>
      </c>
      <c r="L720" s="90" t="s">
        <v>1709</v>
      </c>
      <c r="M720" s="90" t="s">
        <v>1744</v>
      </c>
      <c r="N720" s="91">
        <v>42.674722000000003</v>
      </c>
      <c r="O720" s="91">
        <v>-112.901944</v>
      </c>
      <c r="P720" s="80"/>
      <c r="Q720" s="81" t="str">
        <f ca="1">IFERROR(INDEX($B$2:$B$938,MATCH(ROWS(Q$1:$Q719),$R$2:$R$938,0)),"")</f>
        <v/>
      </c>
      <c r="R720" s="79">
        <f ca="1">IF(ISNUMBER(SEARCH($P$2,B720)),MAX(R$1:$R719)+1,0)</f>
        <v>0</v>
      </c>
    </row>
    <row r="721" spans="1:18" x14ac:dyDescent="0.35">
      <c r="A721" s="89">
        <v>900388</v>
      </c>
      <c r="B721" s="90" t="s">
        <v>475</v>
      </c>
      <c r="D721" s="89">
        <v>50228</v>
      </c>
      <c r="E721" s="90" t="s">
        <v>1709</v>
      </c>
      <c r="G721" s="90" t="s">
        <v>178</v>
      </c>
      <c r="H721" s="90" t="s">
        <v>162</v>
      </c>
      <c r="I721" s="90" t="s">
        <v>1709</v>
      </c>
      <c r="J721" s="90" t="s">
        <v>1709</v>
      </c>
      <c r="K721" s="89">
        <v>1.6</v>
      </c>
      <c r="L721" s="90" t="s">
        <v>1709</v>
      </c>
      <c r="M721" s="90" t="s">
        <v>474</v>
      </c>
      <c r="N721" s="91">
        <v>47.719700000000003</v>
      </c>
      <c r="O721" s="91">
        <v>-122.9431</v>
      </c>
      <c r="P721" s="80"/>
      <c r="Q721" s="81" t="str">
        <f ca="1">IFERROR(INDEX($B$2:$B$938,MATCH(ROWS(Q$1:$Q720),$R$2:$R$938,0)),"")</f>
        <v/>
      </c>
      <c r="R721" s="79">
        <f ca="1">IF(ISNUMBER(SEARCH($P$2,B721)),MAX(R$1:$R720)+1,0)</f>
        <v>0</v>
      </c>
    </row>
    <row r="722" spans="1:18" x14ac:dyDescent="0.35">
      <c r="A722" s="89">
        <v>800038</v>
      </c>
      <c r="B722" s="90" t="s">
        <v>473</v>
      </c>
      <c r="D722" s="89">
        <v>56842</v>
      </c>
      <c r="E722" s="90" t="s">
        <v>1709</v>
      </c>
      <c r="F722" s="89">
        <v>60806</v>
      </c>
      <c r="G722" s="90" t="s">
        <v>182</v>
      </c>
      <c r="H722" s="90" t="s">
        <v>196</v>
      </c>
      <c r="I722" s="90" t="s">
        <v>195</v>
      </c>
      <c r="J722" s="90" t="s">
        <v>1709</v>
      </c>
      <c r="K722" s="89">
        <v>115.8</v>
      </c>
      <c r="L722" s="90" t="s">
        <v>25</v>
      </c>
      <c r="M722" s="90" t="s">
        <v>472</v>
      </c>
      <c r="N722" s="91">
        <v>43.057200000000002</v>
      </c>
      <c r="O722" s="91">
        <v>-105.85429999999999</v>
      </c>
      <c r="P722" s="80"/>
      <c r="Q722" s="81" t="str">
        <f ca="1">IFERROR(INDEX($B$2:$B$938,MATCH(ROWS(Q$1:$Q721),$R$2:$R$938,0)),"")</f>
        <v/>
      </c>
      <c r="R722" s="79">
        <f ca="1">IF(ISNUMBER(SEARCH($P$2,B722)),MAX(R$1:$R721)+1,0)</f>
        <v>0</v>
      </c>
    </row>
    <row r="723" spans="1:18" x14ac:dyDescent="0.35">
      <c r="A723" s="89">
        <v>910504</v>
      </c>
      <c r="B723" s="90" t="s">
        <v>1564</v>
      </c>
      <c r="D723" s="89">
        <v>149</v>
      </c>
      <c r="E723" s="90" t="s">
        <v>1709</v>
      </c>
      <c r="G723" s="90" t="s">
        <v>167</v>
      </c>
      <c r="H723" s="90" t="s">
        <v>162</v>
      </c>
      <c r="I723" s="90" t="s">
        <v>1709</v>
      </c>
      <c r="J723" s="90" t="s">
        <v>1709</v>
      </c>
      <c r="K723" s="89">
        <v>36</v>
      </c>
      <c r="L723" s="90" t="s">
        <v>1565</v>
      </c>
      <c r="M723" s="90" t="s">
        <v>1566</v>
      </c>
      <c r="N723" s="91">
        <v>33.671104</v>
      </c>
      <c r="O723" s="91">
        <v>-111.16178600000001</v>
      </c>
      <c r="P723" s="80"/>
      <c r="Q723" s="81" t="str">
        <f ca="1">IFERROR(INDEX($B$2:$B$938,MATCH(ROWS(Q$1:$Q722),$R$2:$R$938,0)),"")</f>
        <v/>
      </c>
      <c r="R723" s="79">
        <f ca="1">IF(ISNUMBER(SEARCH($P$2,B723)),MAX(R$1:$R722)+1,0)</f>
        <v>0</v>
      </c>
    </row>
    <row r="724" spans="1:18" x14ac:dyDescent="0.35">
      <c r="A724" s="89">
        <v>900391</v>
      </c>
      <c r="B724" s="90" t="s">
        <v>471</v>
      </c>
      <c r="C724" s="89">
        <v>1004416</v>
      </c>
      <c r="D724" s="89">
        <v>50396</v>
      </c>
      <c r="E724" s="90" t="s">
        <v>1709</v>
      </c>
      <c r="F724" s="89">
        <v>60510</v>
      </c>
      <c r="G724" s="90" t="s">
        <v>190</v>
      </c>
      <c r="H724" s="90" t="s">
        <v>220</v>
      </c>
      <c r="I724" s="90" t="s">
        <v>1709</v>
      </c>
      <c r="J724" s="90" t="s">
        <v>1709</v>
      </c>
      <c r="K724" s="89">
        <v>40</v>
      </c>
      <c r="L724" s="90" t="s">
        <v>1709</v>
      </c>
      <c r="M724" s="90" t="s">
        <v>470</v>
      </c>
      <c r="N724" s="91">
        <v>43.089500000000001</v>
      </c>
      <c r="O724" s="91">
        <v>-123.4156</v>
      </c>
      <c r="P724" s="80"/>
      <c r="Q724" s="81" t="str">
        <f ca="1">IFERROR(INDEX($B$2:$B$938,MATCH(ROWS(Q$1:$Q723),$R$2:$R$938,0)),"")</f>
        <v/>
      </c>
      <c r="R724" s="79">
        <f ca="1">IF(ISNUMBER(SEARCH($P$2,B724)),MAX(R$1:$R723)+1,0)</f>
        <v>0</v>
      </c>
    </row>
    <row r="725" spans="1:18" x14ac:dyDescent="0.35">
      <c r="A725" s="89">
        <v>900022</v>
      </c>
      <c r="B725" s="90" t="s">
        <v>469</v>
      </c>
      <c r="D725" s="89">
        <v>56469</v>
      </c>
      <c r="E725" s="90" t="s">
        <v>1709</v>
      </c>
      <c r="F725" s="89">
        <v>60501</v>
      </c>
      <c r="G725" s="90" t="s">
        <v>249</v>
      </c>
      <c r="H725" s="90" t="s">
        <v>220</v>
      </c>
      <c r="I725" s="90" t="s">
        <v>1709</v>
      </c>
      <c r="J725" s="90" t="s">
        <v>1709</v>
      </c>
      <c r="K725" s="89">
        <v>13.4</v>
      </c>
      <c r="L725" s="90" t="s">
        <v>1709</v>
      </c>
      <c r="M725" s="90" t="s">
        <v>468</v>
      </c>
      <c r="N725" s="91">
        <v>41.435555999999998</v>
      </c>
      <c r="O725" s="91">
        <v>-122.37694399999999</v>
      </c>
      <c r="P725" s="80"/>
      <c r="Q725" s="81" t="str">
        <f ca="1">IFERROR(INDEX($B$2:$B$938,MATCH(ROWS(Q$1:$Q724),$R$2:$R$938,0)),"")</f>
        <v/>
      </c>
      <c r="R725" s="79">
        <f ca="1">IF(ISNUMBER(SEARCH($P$2,B725)),MAX(R$1:$R724)+1,0)</f>
        <v>0</v>
      </c>
    </row>
    <row r="726" spans="1:18" x14ac:dyDescent="0.35">
      <c r="A726" s="89">
        <v>900055</v>
      </c>
      <c r="B726" s="90" t="s">
        <v>467</v>
      </c>
      <c r="C726" s="89">
        <v>1005384</v>
      </c>
      <c r="D726" s="89">
        <v>57911</v>
      </c>
      <c r="E726" s="90" t="s">
        <v>1709</v>
      </c>
      <c r="G726" s="90" t="s">
        <v>190</v>
      </c>
      <c r="H726" s="90" t="s">
        <v>232</v>
      </c>
      <c r="I726" s="90" t="s">
        <v>1709</v>
      </c>
      <c r="J726" s="90" t="s">
        <v>1709</v>
      </c>
      <c r="K726" s="89">
        <v>1.6</v>
      </c>
      <c r="L726" s="90" t="s">
        <v>1709</v>
      </c>
      <c r="M726" s="90" t="s">
        <v>466</v>
      </c>
      <c r="N726" s="91">
        <v>43.186110999999997</v>
      </c>
      <c r="O726" s="91">
        <v>-123.380278</v>
      </c>
      <c r="P726" s="80"/>
      <c r="Q726" s="81" t="str">
        <f ca="1">IFERROR(INDEX($B$2:$B$938,MATCH(ROWS(Q$1:$Q725),$R$2:$R$938,0)),"")</f>
        <v/>
      </c>
      <c r="R726" s="79">
        <f ca="1">IF(ISNUMBER(SEARCH($P$2,B726)),MAX(R$1:$R725)+1,0)</f>
        <v>0</v>
      </c>
    </row>
    <row r="727" spans="1:18" x14ac:dyDescent="0.35">
      <c r="A727" s="89">
        <v>500037</v>
      </c>
      <c r="B727" s="90" t="s">
        <v>465</v>
      </c>
      <c r="D727" s="89">
        <v>6202</v>
      </c>
      <c r="E727" s="90" t="s">
        <v>1709</v>
      </c>
      <c r="G727" s="90" t="s">
        <v>178</v>
      </c>
      <c r="H727" s="90" t="s">
        <v>162</v>
      </c>
      <c r="I727" s="90" t="s">
        <v>1709</v>
      </c>
      <c r="J727" s="90" t="s">
        <v>1709</v>
      </c>
      <c r="K727" s="89">
        <v>450</v>
      </c>
      <c r="L727" s="90" t="s">
        <v>1716</v>
      </c>
      <c r="M727" s="90" t="s">
        <v>464</v>
      </c>
      <c r="N727" s="91">
        <v>48.732576999999999</v>
      </c>
      <c r="O727" s="91">
        <v>-121.06788</v>
      </c>
      <c r="P727" s="80"/>
      <c r="Q727" s="81" t="str">
        <f ca="1">IFERROR(INDEX($B$2:$B$938,MATCH(ROWS(Q$1:$Q726),$R$2:$R$938,0)),"")</f>
        <v/>
      </c>
      <c r="R727" s="79">
        <f ca="1">IF(ISNUMBER(SEARCH($P$2,B727)),MAX(R$1:$R726)+1,0)</f>
        <v>0</v>
      </c>
    </row>
    <row r="728" spans="1:18" x14ac:dyDescent="0.35">
      <c r="A728" s="89">
        <v>500020</v>
      </c>
      <c r="B728" s="90" t="s">
        <v>463</v>
      </c>
      <c r="D728" s="89">
        <v>3050</v>
      </c>
      <c r="E728" s="90" t="s">
        <v>1709</v>
      </c>
      <c r="G728" s="90" t="s">
        <v>190</v>
      </c>
      <c r="H728" s="90" t="s">
        <v>162</v>
      </c>
      <c r="I728" s="90" t="s">
        <v>1709</v>
      </c>
      <c r="J728" s="90" t="s">
        <v>1709</v>
      </c>
      <c r="K728" s="89">
        <v>372.5</v>
      </c>
      <c r="L728" s="90" t="s">
        <v>1709</v>
      </c>
      <c r="M728" s="90" t="s">
        <v>462</v>
      </c>
      <c r="N728" s="91">
        <v>44.605837000000001</v>
      </c>
      <c r="O728" s="91">
        <v>-121.277334</v>
      </c>
      <c r="P728" s="80"/>
      <c r="Q728" s="81" t="str">
        <f ca="1">IFERROR(INDEX($B$2:$B$938,MATCH(ROWS(Q$1:$Q727),$R$2:$R$938,0)),"")</f>
        <v/>
      </c>
      <c r="R728" s="79">
        <f ca="1">IF(ISNUMBER(SEARCH($P$2,B728)),MAX(R$1:$R727)+1,0)</f>
        <v>0</v>
      </c>
    </row>
    <row r="729" spans="1:18" x14ac:dyDescent="0.35">
      <c r="A729" s="89">
        <v>500228</v>
      </c>
      <c r="B729" s="90" t="s">
        <v>461</v>
      </c>
      <c r="E729" s="90" t="s">
        <v>1709</v>
      </c>
      <c r="G729" s="90" t="s">
        <v>190</v>
      </c>
      <c r="H729" s="90" t="s">
        <v>162</v>
      </c>
      <c r="I729" s="90" t="s">
        <v>1709</v>
      </c>
      <c r="J729" s="90" t="s">
        <v>161</v>
      </c>
      <c r="K729" s="89">
        <v>7.4999999999999997E-2</v>
      </c>
      <c r="L729" s="90" t="s">
        <v>1709</v>
      </c>
      <c r="M729" s="90" t="s">
        <v>1709</v>
      </c>
      <c r="P729" s="80"/>
      <c r="Q729" s="81" t="str">
        <f ca="1">IFERROR(INDEX($B$2:$B$938,MATCH(ROWS(Q$1:$Q728),$R$2:$R$938,0)),"")</f>
        <v/>
      </c>
      <c r="R729" s="79">
        <f ca="1">IF(ISNUMBER(SEARCH($P$2,B729)),MAX(R$1:$R728)+1,0)</f>
        <v>0</v>
      </c>
    </row>
    <row r="730" spans="1:18" x14ac:dyDescent="0.35">
      <c r="A730" s="89">
        <v>500326</v>
      </c>
      <c r="B730" s="90" t="s">
        <v>460</v>
      </c>
      <c r="D730" s="89">
        <v>6407</v>
      </c>
      <c r="E730" s="90" t="s">
        <v>1709</v>
      </c>
      <c r="F730" s="89">
        <v>62686</v>
      </c>
      <c r="G730" s="90" t="s">
        <v>178</v>
      </c>
      <c r="H730" s="90" t="s">
        <v>162</v>
      </c>
      <c r="I730" s="90" t="s">
        <v>366</v>
      </c>
      <c r="J730" s="90" t="s">
        <v>1709</v>
      </c>
      <c r="K730" s="89">
        <v>12.9</v>
      </c>
      <c r="L730" s="90" t="s">
        <v>321</v>
      </c>
      <c r="M730" s="90" t="s">
        <v>459</v>
      </c>
      <c r="N730" s="91">
        <v>46.618412999999997</v>
      </c>
      <c r="O730" s="91">
        <v>-120.47775900000001</v>
      </c>
      <c r="P730" s="80"/>
      <c r="Q730" s="81" t="str">
        <f ca="1">IFERROR(INDEX($B$2:$B$938,MATCH(ROWS(Q$1:$Q729),$R$2:$R$938,0)),"")</f>
        <v/>
      </c>
      <c r="R730" s="79">
        <f ca="1">IF(ISNUMBER(SEARCH($P$2,B730)),MAX(R$1:$R729)+1,0)</f>
        <v>0</v>
      </c>
    </row>
    <row r="731" spans="1:18" x14ac:dyDescent="0.35">
      <c r="A731" s="89">
        <v>501039</v>
      </c>
      <c r="B731" s="90" t="s">
        <v>458</v>
      </c>
      <c r="E731" s="90" t="s">
        <v>1709</v>
      </c>
      <c r="G731" s="90" t="s">
        <v>163</v>
      </c>
      <c r="H731" s="90" t="s">
        <v>162</v>
      </c>
      <c r="I731" s="90" t="s">
        <v>1709</v>
      </c>
      <c r="J731" s="90" t="s">
        <v>161</v>
      </c>
      <c r="K731" s="89">
        <v>105</v>
      </c>
      <c r="L731" s="90" t="s">
        <v>217</v>
      </c>
      <c r="M731" s="90" t="s">
        <v>1709</v>
      </c>
      <c r="P731" s="80"/>
      <c r="Q731" s="81" t="str">
        <f ca="1">IFERROR(INDEX($B$2:$B$938,MATCH(ROWS(Q$1:$Q730),$R$2:$R$938,0)),"")</f>
        <v/>
      </c>
      <c r="R731" s="79">
        <f ca="1">IF(ISNUMBER(SEARCH($P$2,B731)),MAX(R$1:$R730)+1,0)</f>
        <v>0</v>
      </c>
    </row>
    <row r="732" spans="1:18" x14ac:dyDescent="0.35">
      <c r="A732" s="89">
        <v>501110</v>
      </c>
      <c r="B732" s="90" t="s">
        <v>457</v>
      </c>
      <c r="E732" s="90" t="s">
        <v>1709</v>
      </c>
      <c r="G732" s="90" t="s">
        <v>163</v>
      </c>
      <c r="H732" s="90" t="s">
        <v>162</v>
      </c>
      <c r="I732" s="90" t="s">
        <v>1709</v>
      </c>
      <c r="J732" s="90" t="s">
        <v>161</v>
      </c>
      <c r="K732" s="89">
        <v>50</v>
      </c>
      <c r="L732" s="90" t="s">
        <v>1709</v>
      </c>
      <c r="M732" s="90" t="s">
        <v>1709</v>
      </c>
      <c r="P732" s="80"/>
      <c r="Q732" s="81" t="str">
        <f ca="1">IFERROR(INDEX($B$2:$B$938,MATCH(ROWS(Q$1:$Q731),$R$2:$R$938,0)),"")</f>
        <v/>
      </c>
      <c r="R732" s="79">
        <f ca="1">IF(ISNUMBER(SEARCH($P$2,B732)),MAX(R$1:$R731)+1,0)</f>
        <v>0</v>
      </c>
    </row>
    <row r="733" spans="1:18" x14ac:dyDescent="0.35">
      <c r="A733" s="89">
        <v>910505</v>
      </c>
      <c r="B733" s="90" t="s">
        <v>1567</v>
      </c>
      <c r="D733" s="89">
        <v>58213</v>
      </c>
      <c r="E733" s="90" t="s">
        <v>1709</v>
      </c>
      <c r="G733" s="90" t="s">
        <v>167</v>
      </c>
      <c r="H733" s="90" t="s">
        <v>189</v>
      </c>
      <c r="I733" s="90" t="s">
        <v>1709</v>
      </c>
      <c r="J733" s="90" t="s">
        <v>1709</v>
      </c>
      <c r="K733" s="89">
        <v>15</v>
      </c>
      <c r="L733" s="90" t="s">
        <v>1568</v>
      </c>
      <c r="M733" s="90" t="s">
        <v>1569</v>
      </c>
      <c r="N733" s="91">
        <v>33.378332999999998</v>
      </c>
      <c r="O733" s="91">
        <v>-113.18083300000001</v>
      </c>
      <c r="P733" s="80"/>
      <c r="Q733" s="81" t="str">
        <f ca="1">IFERROR(INDEX($B$2:$B$938,MATCH(ROWS(Q$1:$Q732),$R$2:$R$938,0)),"")</f>
        <v/>
      </c>
      <c r="R733" s="79">
        <f ca="1">IF(ISNUMBER(SEARCH($P$2,B733)),MAX(R$1:$R732)+1,0)</f>
        <v>0</v>
      </c>
    </row>
    <row r="734" spans="1:18" x14ac:dyDescent="0.35">
      <c r="A734" s="89">
        <v>910324</v>
      </c>
      <c r="B734" s="90" t="s">
        <v>456</v>
      </c>
      <c r="D734" s="89">
        <v>62399</v>
      </c>
      <c r="E734" s="90" t="s">
        <v>1709</v>
      </c>
      <c r="F734" s="89">
        <v>64205</v>
      </c>
      <c r="G734" s="90" t="s">
        <v>225</v>
      </c>
      <c r="H734" s="90" t="s">
        <v>189</v>
      </c>
      <c r="I734" s="90" t="s">
        <v>195</v>
      </c>
      <c r="J734" s="90" t="s">
        <v>1709</v>
      </c>
      <c r="K734" s="89">
        <v>57.6</v>
      </c>
      <c r="L734" s="90" t="s">
        <v>1709</v>
      </c>
      <c r="M734" s="90" t="s">
        <v>1661</v>
      </c>
      <c r="N734" s="91">
        <v>41.77</v>
      </c>
      <c r="O734" s="91">
        <v>-111.06</v>
      </c>
      <c r="P734" s="80"/>
      <c r="Q734" s="81" t="str">
        <f ca="1">IFERROR(INDEX($B$2:$B$938,MATCH(ROWS(Q$1:$Q733),$R$2:$R$938,0)),"")</f>
        <v/>
      </c>
      <c r="R734" s="79">
        <f ca="1">IF(ISNUMBER(SEARCH($P$2,B734)),MAX(R$1:$R733)+1,0)</f>
        <v>0</v>
      </c>
    </row>
    <row r="735" spans="1:18" x14ac:dyDescent="0.35">
      <c r="A735" s="89">
        <v>910325</v>
      </c>
      <c r="B735" s="90" t="s">
        <v>455</v>
      </c>
      <c r="D735" s="89">
        <v>62399</v>
      </c>
      <c r="E735" s="90" t="s">
        <v>1709</v>
      </c>
      <c r="F735" s="89">
        <v>64548</v>
      </c>
      <c r="G735" s="90" t="s">
        <v>225</v>
      </c>
      <c r="H735" s="90" t="s">
        <v>189</v>
      </c>
      <c r="I735" s="90" t="s">
        <v>195</v>
      </c>
      <c r="J735" s="90" t="s">
        <v>1709</v>
      </c>
      <c r="K735" s="89">
        <v>57.6</v>
      </c>
      <c r="L735" s="90" t="s">
        <v>1709</v>
      </c>
      <c r="M735" s="90" t="s">
        <v>1661</v>
      </c>
      <c r="N735" s="91">
        <v>41.77</v>
      </c>
      <c r="O735" s="91">
        <v>-111.06</v>
      </c>
      <c r="P735" s="80"/>
      <c r="Q735" s="81" t="str">
        <f ca="1">IFERROR(INDEX($B$2:$B$938,MATCH(ROWS(Q$1:$Q734),$R$2:$R$938,0)),"")</f>
        <v/>
      </c>
      <c r="R735" s="79">
        <f ca="1">IF(ISNUMBER(SEARCH($P$2,B735)),MAX(R$1:$R734)+1,0)</f>
        <v>0</v>
      </c>
    </row>
    <row r="736" spans="1:18" x14ac:dyDescent="0.35">
      <c r="A736" s="89">
        <v>910326</v>
      </c>
      <c r="B736" s="90" t="s">
        <v>454</v>
      </c>
      <c r="D736" s="89">
        <v>62399</v>
      </c>
      <c r="E736" s="90" t="s">
        <v>1709</v>
      </c>
      <c r="F736" s="89">
        <v>64537</v>
      </c>
      <c r="G736" s="90" t="s">
        <v>225</v>
      </c>
      <c r="H736" s="90" t="s">
        <v>189</v>
      </c>
      <c r="I736" s="90" t="s">
        <v>195</v>
      </c>
      <c r="J736" s="90" t="s">
        <v>1709</v>
      </c>
      <c r="K736" s="89">
        <v>57.6</v>
      </c>
      <c r="L736" s="90" t="s">
        <v>1709</v>
      </c>
      <c r="M736" s="90" t="s">
        <v>1661</v>
      </c>
      <c r="N736" s="91">
        <v>41.77</v>
      </c>
      <c r="O736" s="91">
        <v>-111.06</v>
      </c>
      <c r="P736" s="80"/>
      <c r="Q736" s="81" t="str">
        <f ca="1">IFERROR(INDEX($B$2:$B$938,MATCH(ROWS(Q$1:$Q735),$R$2:$R$938,0)),"")</f>
        <v/>
      </c>
      <c r="R736" s="79">
        <f ca="1">IF(ISNUMBER(SEARCH($P$2,B736)),MAX(R$1:$R735)+1,0)</f>
        <v>0</v>
      </c>
    </row>
    <row r="737" spans="1:18" x14ac:dyDescent="0.35">
      <c r="A737" s="89">
        <v>910119</v>
      </c>
      <c r="B737" s="90" t="s">
        <v>453</v>
      </c>
      <c r="C737" s="89">
        <v>1001423</v>
      </c>
      <c r="D737" s="89">
        <v>118</v>
      </c>
      <c r="E737" s="90" t="s">
        <v>1709</v>
      </c>
      <c r="G737" s="90" t="s">
        <v>167</v>
      </c>
      <c r="H737" s="90" t="s">
        <v>166</v>
      </c>
      <c r="I737" s="90" t="s">
        <v>1709</v>
      </c>
      <c r="J737" s="90" t="s">
        <v>1709</v>
      </c>
      <c r="K737" s="89">
        <v>184.5</v>
      </c>
      <c r="L737" s="90" t="s">
        <v>228</v>
      </c>
      <c r="M737" s="90" t="s">
        <v>452</v>
      </c>
      <c r="N737" s="91">
        <v>32.551699999999997</v>
      </c>
      <c r="O737" s="91">
        <v>-111.3</v>
      </c>
      <c r="P737" s="80"/>
      <c r="Q737" s="81" t="str">
        <f ca="1">IFERROR(INDEX($B$2:$B$938,MATCH(ROWS(Q$1:$Q736),$R$2:$R$938,0)),"")</f>
        <v/>
      </c>
      <c r="R737" s="79">
        <f ca="1">IF(ISNUMBER(SEARCH($P$2,B737)),MAX(R$1:$R736)+1,0)</f>
        <v>0</v>
      </c>
    </row>
    <row r="738" spans="1:18" x14ac:dyDescent="0.35">
      <c r="A738" s="89">
        <v>501111</v>
      </c>
      <c r="B738" s="90" t="s">
        <v>451</v>
      </c>
      <c r="E738" s="90" t="s">
        <v>1709</v>
      </c>
      <c r="G738" s="90" t="s">
        <v>163</v>
      </c>
      <c r="H738" s="90" t="s">
        <v>162</v>
      </c>
      <c r="I738" s="90" t="s">
        <v>1709</v>
      </c>
      <c r="J738" s="90" t="s">
        <v>161</v>
      </c>
      <c r="K738" s="89">
        <v>6</v>
      </c>
      <c r="L738" s="90" t="s">
        <v>1709</v>
      </c>
      <c r="M738" s="90" t="s">
        <v>1709</v>
      </c>
      <c r="P738" s="80"/>
      <c r="Q738" s="81" t="str">
        <f ca="1">IFERROR(INDEX($B$2:$B$938,MATCH(ROWS(Q$1:$Q737),$R$2:$R$938,0)),"")</f>
        <v/>
      </c>
      <c r="R738" s="79">
        <f ca="1">IF(ISNUMBER(SEARCH($P$2,B738)),MAX(R$1:$R737)+1,0)</f>
        <v>0</v>
      </c>
    </row>
    <row r="739" spans="1:18" x14ac:dyDescent="0.35">
      <c r="A739" s="89">
        <v>501112</v>
      </c>
      <c r="B739" s="90" t="s">
        <v>450</v>
      </c>
      <c r="E739" s="90" t="s">
        <v>1709</v>
      </c>
      <c r="G739" s="90" t="s">
        <v>163</v>
      </c>
      <c r="H739" s="90" t="s">
        <v>162</v>
      </c>
      <c r="I739" s="90" t="s">
        <v>1709</v>
      </c>
      <c r="J739" s="90" t="s">
        <v>161</v>
      </c>
      <c r="K739" s="89">
        <v>16.600000000000001</v>
      </c>
      <c r="L739" s="90" t="s">
        <v>1709</v>
      </c>
      <c r="M739" s="90" t="s">
        <v>1709</v>
      </c>
      <c r="P739" s="80"/>
      <c r="Q739" s="81" t="str">
        <f ca="1">IFERROR(INDEX($B$2:$B$938,MATCH(ROWS(Q$1:$Q738),$R$2:$R$938,0)),"")</f>
        <v/>
      </c>
      <c r="R739" s="79">
        <f ca="1">IF(ISNUMBER(SEARCH($P$2,B739)),MAX(R$1:$R738)+1,0)</f>
        <v>0</v>
      </c>
    </row>
    <row r="740" spans="1:18" x14ac:dyDescent="0.35">
      <c r="A740" s="89">
        <v>900049</v>
      </c>
      <c r="B740" s="90" t="s">
        <v>449</v>
      </c>
      <c r="D740" s="89">
        <v>57213</v>
      </c>
      <c r="E740" s="90" t="s">
        <v>1709</v>
      </c>
      <c r="G740" s="90" t="s">
        <v>245</v>
      </c>
      <c r="H740" s="90" t="s">
        <v>286</v>
      </c>
      <c r="I740" s="90" t="s">
        <v>1709</v>
      </c>
      <c r="J740" s="90" t="s">
        <v>1709</v>
      </c>
      <c r="K740" s="89">
        <v>23.6</v>
      </c>
      <c r="L740" s="90" t="s">
        <v>1709</v>
      </c>
      <c r="M740" s="90" t="s">
        <v>448</v>
      </c>
      <c r="N740" s="91">
        <v>39.294400000000003</v>
      </c>
      <c r="O740" s="91">
        <v>-118.57250000000001</v>
      </c>
      <c r="P740" s="80"/>
      <c r="Q740" s="81" t="str">
        <f ca="1">IFERROR(INDEX($B$2:$B$938,MATCH(ROWS(Q$1:$Q739),$R$2:$R$938,0)),"")</f>
        <v/>
      </c>
      <c r="R740" s="79">
        <f ca="1">IF(ISNUMBER(SEARCH($P$2,B740)),MAX(R$1:$R739)+1,0)</f>
        <v>0</v>
      </c>
    </row>
    <row r="741" spans="1:18" x14ac:dyDescent="0.35">
      <c r="A741" s="89">
        <v>400002</v>
      </c>
      <c r="B741" s="90" t="s">
        <v>447</v>
      </c>
      <c r="D741" s="89">
        <v>57456</v>
      </c>
      <c r="E741" s="90" t="s">
        <v>1709</v>
      </c>
      <c r="F741" s="89">
        <v>62365</v>
      </c>
      <c r="G741" s="90" t="s">
        <v>245</v>
      </c>
      <c r="H741" s="90" t="s">
        <v>286</v>
      </c>
      <c r="I741" s="90" t="s">
        <v>195</v>
      </c>
      <c r="J741" s="90" t="s">
        <v>1709</v>
      </c>
      <c r="K741" s="89">
        <v>11.8</v>
      </c>
      <c r="L741" s="90" t="s">
        <v>1709</v>
      </c>
      <c r="M741" s="90" t="s">
        <v>446</v>
      </c>
      <c r="N741" s="91">
        <v>40.380555999999999</v>
      </c>
      <c r="O741" s="91">
        <v>-119.399722</v>
      </c>
      <c r="P741" s="80"/>
      <c r="Q741" s="81" t="str">
        <f ca="1">IFERROR(INDEX($B$2:$B$938,MATCH(ROWS(Q$1:$Q740),$R$2:$R$938,0)),"")</f>
        <v/>
      </c>
      <c r="R741" s="79">
        <f ca="1">IF(ISNUMBER(SEARCH($P$2,B741)),MAX(R$1:$R740)+1,0)</f>
        <v>0</v>
      </c>
    </row>
    <row r="742" spans="1:18" x14ac:dyDescent="0.35">
      <c r="A742" s="89">
        <v>500177</v>
      </c>
      <c r="B742" s="90" t="s">
        <v>444</v>
      </c>
      <c r="E742" s="90" t="s">
        <v>1709</v>
      </c>
      <c r="F742" s="89">
        <v>60588</v>
      </c>
      <c r="G742" s="90" t="s">
        <v>225</v>
      </c>
      <c r="H742" s="90" t="s">
        <v>162</v>
      </c>
      <c r="I742" s="90" t="s">
        <v>195</v>
      </c>
      <c r="J742" s="90" t="s">
        <v>161</v>
      </c>
      <c r="K742" s="89">
        <v>0.8</v>
      </c>
      <c r="L742" s="90" t="s">
        <v>25</v>
      </c>
      <c r="M742" s="90" t="s">
        <v>1709</v>
      </c>
      <c r="P742" s="80"/>
      <c r="Q742" s="81" t="str">
        <f ca="1">IFERROR(INDEX($B$2:$B$938,MATCH(ROWS(Q$1:$Q741),$R$2:$R$938,0)),"")</f>
        <v/>
      </c>
      <c r="R742" s="79">
        <f ca="1">IF(ISNUMBER(SEARCH($P$2,B742)),MAX(R$1:$R741)+1,0)</f>
        <v>0</v>
      </c>
    </row>
    <row r="743" spans="1:18" x14ac:dyDescent="0.35">
      <c r="A743" s="89">
        <v>800144</v>
      </c>
      <c r="B743" s="90" t="s">
        <v>443</v>
      </c>
      <c r="D743" s="89">
        <v>56973</v>
      </c>
      <c r="E743" s="90" t="s">
        <v>1709</v>
      </c>
      <c r="F743" s="89">
        <v>60982</v>
      </c>
      <c r="G743" s="90" t="s">
        <v>190</v>
      </c>
      <c r="H743" s="90" t="s">
        <v>196</v>
      </c>
      <c r="I743" s="90" t="s">
        <v>195</v>
      </c>
      <c r="J743" s="90" t="s">
        <v>1709</v>
      </c>
      <c r="K743" s="89">
        <v>9.9</v>
      </c>
      <c r="L743" s="90" t="s">
        <v>1709</v>
      </c>
      <c r="M743" s="90" t="s">
        <v>234</v>
      </c>
      <c r="N743" s="91">
        <v>45.6447</v>
      </c>
      <c r="O743" s="91">
        <v>-119.47669999999999</v>
      </c>
      <c r="P743" s="80"/>
      <c r="Q743" s="81" t="str">
        <f ca="1">IFERROR(INDEX($B$2:$B$938,MATCH(ROWS(Q$1:$Q742),$R$2:$R$938,0)),"")</f>
        <v/>
      </c>
      <c r="R743" s="79">
        <f ca="1">IF(ISNUMBER(SEARCH($P$2,B743)),MAX(R$1:$R742)+1,0)</f>
        <v>0</v>
      </c>
    </row>
    <row r="744" spans="1:18" x14ac:dyDescent="0.35">
      <c r="A744" s="89">
        <v>910130</v>
      </c>
      <c r="B744" s="90" t="s">
        <v>442</v>
      </c>
      <c r="C744" s="89">
        <v>1000250</v>
      </c>
      <c r="D744" s="89">
        <v>8068</v>
      </c>
      <c r="E744" s="90" t="s">
        <v>1709</v>
      </c>
      <c r="G744" s="90" t="s">
        <v>167</v>
      </c>
      <c r="H744" s="90" t="s">
        <v>166</v>
      </c>
      <c r="I744" s="90" t="s">
        <v>1709</v>
      </c>
      <c r="J744" s="90" t="s">
        <v>1709</v>
      </c>
      <c r="K744" s="89">
        <v>1326</v>
      </c>
      <c r="L744" s="90" t="s">
        <v>1709</v>
      </c>
      <c r="M744" s="90" t="s">
        <v>441</v>
      </c>
      <c r="N744" s="91">
        <v>33.332500000000003</v>
      </c>
      <c r="O744" s="91">
        <v>-111.7503</v>
      </c>
      <c r="P744" s="80"/>
      <c r="Q744" s="81" t="str">
        <f ca="1">IFERROR(INDEX($B$2:$B$938,MATCH(ROWS(Q$1:$Q743),$R$2:$R$938,0)),"")</f>
        <v/>
      </c>
      <c r="R744" s="79">
        <f ca="1">IF(ISNUMBER(SEARCH($P$2,B744)),MAX(R$1:$R743)+1,0)</f>
        <v>0</v>
      </c>
    </row>
    <row r="745" spans="1:18" x14ac:dyDescent="0.35">
      <c r="A745" s="89">
        <v>500229</v>
      </c>
      <c r="B745" s="90" t="s">
        <v>440</v>
      </c>
      <c r="E745" s="90" t="s">
        <v>1709</v>
      </c>
      <c r="G745" s="90" t="s">
        <v>190</v>
      </c>
      <c r="H745" s="90" t="s">
        <v>162</v>
      </c>
      <c r="I745" s="90" t="s">
        <v>1709</v>
      </c>
      <c r="J745" s="90" t="s">
        <v>161</v>
      </c>
      <c r="K745" s="89">
        <v>0.6</v>
      </c>
      <c r="L745" s="90" t="s">
        <v>1709</v>
      </c>
      <c r="M745" s="90" t="s">
        <v>1709</v>
      </c>
      <c r="P745" s="80"/>
      <c r="Q745" s="81" t="str">
        <f ca="1">IFERROR(INDEX($B$2:$B$938,MATCH(ROWS(Q$1:$Q744),$R$2:$R$938,0)),"")</f>
        <v/>
      </c>
      <c r="R745" s="79">
        <f ca="1">IF(ISNUMBER(SEARCH($P$2,B745)),MAX(R$1:$R744)+1,0)</f>
        <v>0</v>
      </c>
    </row>
    <row r="746" spans="1:18" x14ac:dyDescent="0.35">
      <c r="A746" s="89">
        <v>910038</v>
      </c>
      <c r="B746" s="90" t="s">
        <v>439</v>
      </c>
      <c r="E746" s="90" t="s">
        <v>1709</v>
      </c>
      <c r="G746" s="90" t="s">
        <v>163</v>
      </c>
      <c r="H746" s="90" t="s">
        <v>438</v>
      </c>
      <c r="I746" s="90" t="s">
        <v>1709</v>
      </c>
      <c r="J746" s="90" t="s">
        <v>161</v>
      </c>
      <c r="K746" s="89">
        <v>5.89</v>
      </c>
      <c r="L746" s="90" t="s">
        <v>1709</v>
      </c>
      <c r="M746" s="90" t="s">
        <v>1709</v>
      </c>
      <c r="P746" s="80"/>
      <c r="Q746" s="81" t="str">
        <f ca="1">IFERROR(INDEX($B$2:$B$938,MATCH(ROWS(Q$1:$Q745),$R$2:$R$938,0)),"")</f>
        <v/>
      </c>
      <c r="R746" s="79">
        <f ca="1">IF(ISNUMBER(SEARCH($P$2,B746)),MAX(R$1:$R745)+1,0)</f>
        <v>0</v>
      </c>
    </row>
    <row r="747" spans="1:18" x14ac:dyDescent="0.35">
      <c r="A747" s="89">
        <v>501113</v>
      </c>
      <c r="B747" s="90" t="s">
        <v>437</v>
      </c>
      <c r="E747" s="90" t="s">
        <v>1709</v>
      </c>
      <c r="G747" s="90" t="s">
        <v>163</v>
      </c>
      <c r="H747" s="90" t="s">
        <v>162</v>
      </c>
      <c r="I747" s="90" t="s">
        <v>1709</v>
      </c>
      <c r="J747" s="90" t="s">
        <v>161</v>
      </c>
      <c r="K747" s="89">
        <v>0.3</v>
      </c>
      <c r="L747" s="90" t="s">
        <v>1709</v>
      </c>
      <c r="M747" s="90" t="s">
        <v>1709</v>
      </c>
      <c r="P747" s="80"/>
      <c r="Q747" s="81" t="str">
        <f ca="1">IFERROR(INDEX($B$2:$B$938,MATCH(ROWS(Q$1:$Q746),$R$2:$R$938,0)),"")</f>
        <v/>
      </c>
      <c r="R747" s="79">
        <f ca="1">IF(ISNUMBER(SEARCH($P$2,B747)),MAX(R$1:$R746)+1,0)</f>
        <v>0</v>
      </c>
    </row>
    <row r="748" spans="1:18" x14ac:dyDescent="0.35">
      <c r="A748" s="89">
        <v>910039</v>
      </c>
      <c r="B748" s="90" t="s">
        <v>436</v>
      </c>
      <c r="E748" s="90" t="s">
        <v>1709</v>
      </c>
      <c r="G748" s="90" t="s">
        <v>163</v>
      </c>
      <c r="H748" s="90" t="s">
        <v>435</v>
      </c>
      <c r="I748" s="90" t="s">
        <v>1709</v>
      </c>
      <c r="J748" s="90" t="s">
        <v>303</v>
      </c>
      <c r="K748" s="89">
        <v>22</v>
      </c>
      <c r="L748" s="90" t="s">
        <v>1709</v>
      </c>
      <c r="M748" s="90" t="s">
        <v>1709</v>
      </c>
      <c r="P748" s="80"/>
      <c r="Q748" s="81" t="str">
        <f ca="1">IFERROR(INDEX($B$2:$B$938,MATCH(ROWS(Q$1:$Q747),$R$2:$R$938,0)),"")</f>
        <v/>
      </c>
      <c r="R748" s="79">
        <f ca="1">IF(ISNUMBER(SEARCH($P$2,B748)),MAX(R$1:$R747)+1,0)</f>
        <v>0</v>
      </c>
    </row>
    <row r="749" spans="1:18" x14ac:dyDescent="0.35">
      <c r="A749" s="89">
        <v>900023</v>
      </c>
      <c r="B749" s="90" t="s">
        <v>1570</v>
      </c>
      <c r="C749" s="89">
        <v>1008996</v>
      </c>
      <c r="D749" s="89">
        <v>57457</v>
      </c>
      <c r="E749" s="90" t="s">
        <v>1709</v>
      </c>
      <c r="F749" s="89">
        <v>61090</v>
      </c>
      <c r="G749" s="90" t="s">
        <v>190</v>
      </c>
      <c r="H749" s="90" t="s">
        <v>220</v>
      </c>
      <c r="I749" s="90" t="s">
        <v>195</v>
      </c>
      <c r="J749" s="90" t="s">
        <v>1709</v>
      </c>
      <c r="K749" s="89">
        <v>19.8</v>
      </c>
      <c r="L749" s="90" t="s">
        <v>1709</v>
      </c>
      <c r="M749" s="90" t="s">
        <v>434</v>
      </c>
      <c r="N749" s="91">
        <v>44.116306000000002</v>
      </c>
      <c r="O749" s="91">
        <v>-123.179007</v>
      </c>
      <c r="P749" s="80"/>
      <c r="Q749" s="81" t="str">
        <f ca="1">IFERROR(INDEX($B$2:$B$938,MATCH(ROWS(Q$1:$Q748),$R$2:$R$938,0)),"")</f>
        <v/>
      </c>
      <c r="R749" s="79">
        <f ca="1">IF(ISNUMBER(SEARCH($P$2,B749)),MAX(R$1:$R748)+1,0)</f>
        <v>0</v>
      </c>
    </row>
    <row r="750" spans="1:18" x14ac:dyDescent="0.35">
      <c r="A750" s="89">
        <v>501040</v>
      </c>
      <c r="B750" s="90" t="s">
        <v>433</v>
      </c>
      <c r="E750" s="90" t="s">
        <v>1709</v>
      </c>
      <c r="G750" s="90" t="s">
        <v>163</v>
      </c>
      <c r="H750" s="90" t="s">
        <v>162</v>
      </c>
      <c r="I750" s="90" t="s">
        <v>1709</v>
      </c>
      <c r="J750" s="90" t="s">
        <v>161</v>
      </c>
      <c r="K750" s="89">
        <v>48</v>
      </c>
      <c r="L750" s="90" t="s">
        <v>217</v>
      </c>
      <c r="M750" s="90" t="s">
        <v>1709</v>
      </c>
      <c r="P750" s="80"/>
      <c r="Q750" s="81" t="str">
        <f ca="1">IFERROR(INDEX($B$2:$B$938,MATCH(ROWS(Q$1:$Q749),$R$2:$R$938,0)),"")</f>
        <v/>
      </c>
      <c r="R750" s="79">
        <f ca="1">IF(ISNUMBER(SEARCH($P$2,B750)),MAX(R$1:$R749)+1,0)</f>
        <v>0</v>
      </c>
    </row>
    <row r="751" spans="1:18" x14ac:dyDescent="0.35">
      <c r="A751" s="89">
        <v>800039</v>
      </c>
      <c r="B751" s="90" t="s">
        <v>432</v>
      </c>
      <c r="D751" s="89">
        <v>56843</v>
      </c>
      <c r="E751" s="90" t="s">
        <v>1709</v>
      </c>
      <c r="F751" s="89">
        <v>60807</v>
      </c>
      <c r="G751" s="90" t="s">
        <v>182</v>
      </c>
      <c r="H751" s="90" t="s">
        <v>196</v>
      </c>
      <c r="I751" s="90" t="s">
        <v>195</v>
      </c>
      <c r="J751" s="90" t="s">
        <v>1709</v>
      </c>
      <c r="K751" s="89">
        <v>122.1</v>
      </c>
      <c r="L751" s="90" t="s">
        <v>25</v>
      </c>
      <c r="M751" s="90" t="s">
        <v>430</v>
      </c>
      <c r="N751" s="91">
        <v>41.920299999999997</v>
      </c>
      <c r="O751" s="91">
        <v>-106.3758</v>
      </c>
      <c r="P751" s="80"/>
      <c r="Q751" s="81" t="str">
        <f ca="1">IFERROR(INDEX($B$2:$B$938,MATCH(ROWS(Q$1:$Q750),$R$2:$R$938,0)),"")</f>
        <v/>
      </c>
      <c r="R751" s="79">
        <f ca="1">IF(ISNUMBER(SEARCH($P$2,B751)),MAX(R$1:$R750)+1,0)</f>
        <v>0</v>
      </c>
    </row>
    <row r="752" spans="1:18" x14ac:dyDescent="0.35">
      <c r="A752" s="89">
        <v>800161</v>
      </c>
      <c r="B752" s="90" t="s">
        <v>431</v>
      </c>
      <c r="D752" s="89">
        <v>56843</v>
      </c>
      <c r="E752" s="90" t="s">
        <v>1709</v>
      </c>
      <c r="F752" s="89">
        <v>60808</v>
      </c>
      <c r="G752" s="90" t="s">
        <v>182</v>
      </c>
      <c r="H752" s="90" t="s">
        <v>196</v>
      </c>
      <c r="I752" s="90" t="s">
        <v>195</v>
      </c>
      <c r="J752" s="90" t="s">
        <v>1709</v>
      </c>
      <c r="K752" s="89">
        <v>24.05</v>
      </c>
      <c r="L752" s="90" t="s">
        <v>25</v>
      </c>
      <c r="M752" s="90" t="s">
        <v>430</v>
      </c>
      <c r="N752" s="91">
        <v>41.920299999999997</v>
      </c>
      <c r="O752" s="91">
        <v>-106.3758</v>
      </c>
      <c r="P752" s="80"/>
      <c r="Q752" s="81" t="str">
        <f ca="1">IFERROR(INDEX($B$2:$B$938,MATCH(ROWS(Q$1:$Q751),$R$2:$R$938,0)),"")</f>
        <v/>
      </c>
      <c r="R752" s="79">
        <f ca="1">IF(ISNUMBER(SEARCH($P$2,B752)),MAX(R$1:$R751)+1,0)</f>
        <v>0</v>
      </c>
    </row>
    <row r="753" spans="1:18" x14ac:dyDescent="0.35">
      <c r="A753" s="89">
        <v>501041</v>
      </c>
      <c r="B753" s="90" t="s">
        <v>429</v>
      </c>
      <c r="E753" s="90" t="s">
        <v>1709</v>
      </c>
      <c r="G753" s="90" t="s">
        <v>163</v>
      </c>
      <c r="H753" s="90" t="s">
        <v>162</v>
      </c>
      <c r="I753" s="90" t="s">
        <v>1709</v>
      </c>
      <c r="J753" s="90" t="s">
        <v>161</v>
      </c>
      <c r="K753" s="89">
        <v>805</v>
      </c>
      <c r="L753" s="90" t="s">
        <v>217</v>
      </c>
      <c r="M753" s="90" t="s">
        <v>1709</v>
      </c>
      <c r="P753" s="80"/>
      <c r="Q753" s="81" t="str">
        <f ca="1">IFERROR(INDEX($B$2:$B$938,MATCH(ROWS(Q$1:$Q752),$R$2:$R$938,0)),"")</f>
        <v/>
      </c>
      <c r="R753" s="79">
        <f ca="1">IF(ISNUMBER(SEARCH($P$2,B753)),MAX(R$1:$R752)+1,0)</f>
        <v>0</v>
      </c>
    </row>
    <row r="754" spans="1:18" x14ac:dyDescent="0.35">
      <c r="A754" s="89">
        <v>910633</v>
      </c>
      <c r="B754" s="90" t="s">
        <v>1955</v>
      </c>
      <c r="D754" s="89">
        <v>56362</v>
      </c>
      <c r="E754" s="90" t="s">
        <v>1709</v>
      </c>
      <c r="F754" s="89">
        <v>60488</v>
      </c>
      <c r="G754" s="90" t="s">
        <v>249</v>
      </c>
      <c r="H754" s="90" t="s">
        <v>196</v>
      </c>
      <c r="I754" s="90" t="s">
        <v>1709</v>
      </c>
      <c r="J754" s="90" t="s">
        <v>1709</v>
      </c>
      <c r="K754" s="89">
        <v>150</v>
      </c>
      <c r="L754" s="90" t="s">
        <v>1956</v>
      </c>
      <c r="M754" s="90" t="s">
        <v>1957</v>
      </c>
      <c r="N754" s="91">
        <v>38.119999999999997</v>
      </c>
      <c r="O754" s="91">
        <v>-121.85</v>
      </c>
      <c r="P754" s="80"/>
      <c r="Q754" s="81" t="str">
        <f ca="1">IFERROR(INDEX($B$2:$B$938,MATCH(ROWS(Q$1:$Q753),$R$2:$R$938,0)),"")</f>
        <v/>
      </c>
      <c r="R754" s="79">
        <f ca="1">IF(ISNUMBER(SEARCH($P$2,B754)),MAX(R$1:$R753)+1,0)</f>
        <v>0</v>
      </c>
    </row>
    <row r="755" spans="1:18" x14ac:dyDescent="0.35">
      <c r="A755" s="89">
        <v>500208</v>
      </c>
      <c r="B755" s="90" t="s">
        <v>428</v>
      </c>
      <c r="E755" s="90" t="s">
        <v>1709</v>
      </c>
      <c r="G755" s="90" t="s">
        <v>197</v>
      </c>
      <c r="H755" s="90" t="s">
        <v>162</v>
      </c>
      <c r="I755" s="90" t="s">
        <v>1709</v>
      </c>
      <c r="J755" s="90" t="s">
        <v>161</v>
      </c>
      <c r="K755" s="89">
        <v>0.86</v>
      </c>
      <c r="L755" s="90" t="s">
        <v>1709</v>
      </c>
      <c r="M755" s="90" t="s">
        <v>1709</v>
      </c>
      <c r="P755" s="80"/>
      <c r="Q755" s="81" t="str">
        <f ca="1">IFERROR(INDEX($B$2:$B$938,MATCH(ROWS(Q$1:$Q754),$R$2:$R$938,0)),"")</f>
        <v/>
      </c>
      <c r="R755" s="79">
        <f ca="1">IF(ISNUMBER(SEARCH($P$2,B755)),MAX(R$1:$R754)+1,0)</f>
        <v>0</v>
      </c>
    </row>
    <row r="756" spans="1:18" x14ac:dyDescent="0.35">
      <c r="A756" s="89">
        <v>810106</v>
      </c>
      <c r="B756" s="90" t="s">
        <v>427</v>
      </c>
      <c r="E756" s="90" t="s">
        <v>1709</v>
      </c>
      <c r="F756" s="89">
        <v>64041</v>
      </c>
      <c r="G756" s="90" t="s">
        <v>163</v>
      </c>
      <c r="H756" s="90" t="s">
        <v>196</v>
      </c>
      <c r="I756" s="90" t="s">
        <v>195</v>
      </c>
      <c r="J756" s="90" t="s">
        <v>161</v>
      </c>
      <c r="K756" s="89">
        <v>15</v>
      </c>
      <c r="L756" s="90" t="s">
        <v>1709</v>
      </c>
      <c r="M756" s="90" t="s">
        <v>1709</v>
      </c>
      <c r="P756" s="80"/>
      <c r="Q756" s="81" t="str">
        <f ca="1">IFERROR(INDEX($B$2:$B$938,MATCH(ROWS(Q$1:$Q755),$R$2:$R$938,0)),"")</f>
        <v/>
      </c>
      <c r="R756" s="79">
        <f ca="1">IF(ISNUMBER(SEARCH($P$2,B756)),MAX(R$1:$R755)+1,0)</f>
        <v>0</v>
      </c>
    </row>
    <row r="757" spans="1:18" x14ac:dyDescent="0.35">
      <c r="A757" s="89">
        <v>501042</v>
      </c>
      <c r="B757" s="90" t="s">
        <v>426</v>
      </c>
      <c r="E757" s="90" t="s">
        <v>1709</v>
      </c>
      <c r="G757" s="90" t="s">
        <v>163</v>
      </c>
      <c r="H757" s="90" t="s">
        <v>162</v>
      </c>
      <c r="I757" s="90" t="s">
        <v>1709</v>
      </c>
      <c r="J757" s="90" t="s">
        <v>161</v>
      </c>
      <c r="K757" s="89">
        <v>6</v>
      </c>
      <c r="L757" s="90" t="s">
        <v>217</v>
      </c>
      <c r="M757" s="90" t="s">
        <v>1709</v>
      </c>
      <c r="P757" s="80"/>
      <c r="Q757" s="81" t="str">
        <f ca="1">IFERROR(INDEX($B$2:$B$938,MATCH(ROWS(Q$1:$Q756),$R$2:$R$938,0)),"")</f>
        <v/>
      </c>
      <c r="R757" s="79">
        <f ca="1">IF(ISNUMBER(SEARCH($P$2,B757)),MAX(R$1:$R756)+1,0)</f>
        <v>0</v>
      </c>
    </row>
    <row r="758" spans="1:18" x14ac:dyDescent="0.35">
      <c r="A758" s="89">
        <v>910052</v>
      </c>
      <c r="B758" s="90" t="s">
        <v>425</v>
      </c>
      <c r="C758" s="89">
        <v>1002150</v>
      </c>
      <c r="D758" s="89">
        <v>56312</v>
      </c>
      <c r="E758" s="90" t="s">
        <v>1709</v>
      </c>
      <c r="G758" s="90" t="s">
        <v>182</v>
      </c>
      <c r="H758" s="90" t="s">
        <v>166</v>
      </c>
      <c r="I758" s="90" t="s">
        <v>1709</v>
      </c>
      <c r="J758" s="90" t="s">
        <v>1709</v>
      </c>
      <c r="K758" s="89">
        <v>107.4</v>
      </c>
      <c r="L758" s="90" t="s">
        <v>1709</v>
      </c>
      <c r="M758" s="90" t="s">
        <v>424</v>
      </c>
      <c r="N758" s="91">
        <v>41.880499999999998</v>
      </c>
      <c r="O758" s="91">
        <v>-110.0904</v>
      </c>
      <c r="P758" s="80"/>
      <c r="Q758" s="81" t="str">
        <f ca="1">IFERROR(INDEX($B$2:$B$938,MATCH(ROWS(Q$1:$Q757),$R$2:$R$938,0)),"")</f>
        <v/>
      </c>
      <c r="R758" s="79">
        <f ca="1">IF(ISNUMBER(SEARCH($P$2,B758)),MAX(R$1:$R757)+1,0)</f>
        <v>0</v>
      </c>
    </row>
    <row r="759" spans="1:18" x14ac:dyDescent="0.35">
      <c r="A759" s="89">
        <v>900020</v>
      </c>
      <c r="B759" s="90" t="s">
        <v>1571</v>
      </c>
      <c r="C759" s="89">
        <v>1010898</v>
      </c>
      <c r="D759" s="89">
        <v>56406</v>
      </c>
      <c r="E759" s="90" t="s">
        <v>1709</v>
      </c>
      <c r="F759" s="89">
        <v>60596</v>
      </c>
      <c r="G759" s="90" t="s">
        <v>178</v>
      </c>
      <c r="H759" s="90" t="s">
        <v>220</v>
      </c>
      <c r="I759" s="90" t="s">
        <v>195</v>
      </c>
      <c r="J759" s="90" t="s">
        <v>1709</v>
      </c>
      <c r="K759" s="89">
        <v>28</v>
      </c>
      <c r="L759" s="90" t="s">
        <v>1709</v>
      </c>
      <c r="M759" s="90" t="s">
        <v>423</v>
      </c>
      <c r="N759" s="91">
        <v>48.448099999999997</v>
      </c>
      <c r="O759" s="91">
        <v>-122.4331</v>
      </c>
      <c r="P759" s="80"/>
      <c r="Q759" s="81" t="str">
        <f ca="1">IFERROR(INDEX($B$2:$B$938,MATCH(ROWS(Q$1:$Q758),$R$2:$R$938,0)),"")</f>
        <v/>
      </c>
      <c r="R759" s="79">
        <f ca="1">IF(ISNUMBER(SEARCH($P$2,B759)),MAX(R$1:$R758)+1,0)</f>
        <v>0</v>
      </c>
    </row>
    <row r="760" spans="1:18" x14ac:dyDescent="0.35">
      <c r="A760" s="89">
        <v>910539</v>
      </c>
      <c r="B760" s="90" t="s">
        <v>1662</v>
      </c>
      <c r="D760" s="89">
        <v>62666</v>
      </c>
      <c r="E760" s="90" t="s">
        <v>1709</v>
      </c>
      <c r="G760" s="90" t="s">
        <v>225</v>
      </c>
      <c r="H760" s="90" t="s">
        <v>189</v>
      </c>
      <c r="I760" s="90" t="s">
        <v>1709</v>
      </c>
      <c r="J760" s="90" t="s">
        <v>1709</v>
      </c>
      <c r="K760" s="89">
        <v>80</v>
      </c>
      <c r="L760" s="90" t="s">
        <v>1709</v>
      </c>
      <c r="M760" s="90" t="s">
        <v>1663</v>
      </c>
      <c r="N760" s="91">
        <v>38.850543999999999</v>
      </c>
      <c r="O760" s="91">
        <v>-112.005212</v>
      </c>
      <c r="P760" s="80"/>
      <c r="Q760" s="81" t="str">
        <f ca="1">IFERROR(INDEX($B$2:$B$938,MATCH(ROWS(Q$1:$Q759),$R$2:$R$938,0)),"")</f>
        <v/>
      </c>
      <c r="R760" s="79">
        <f ca="1">IF(ISNUMBER(SEARCH($P$2,B760)),MAX(R$1:$R759)+1,0)</f>
        <v>0</v>
      </c>
    </row>
    <row r="761" spans="1:18" x14ac:dyDescent="0.35">
      <c r="A761" s="89">
        <v>910506</v>
      </c>
      <c r="B761" s="90" t="s">
        <v>1572</v>
      </c>
      <c r="D761" s="89">
        <v>58644</v>
      </c>
      <c r="E761" s="90" t="s">
        <v>1709</v>
      </c>
      <c r="F761" s="89">
        <v>61050</v>
      </c>
      <c r="G761" s="90" t="s">
        <v>245</v>
      </c>
      <c r="H761" s="90" t="s">
        <v>189</v>
      </c>
      <c r="I761" s="90" t="s">
        <v>195</v>
      </c>
      <c r="J761" s="90" t="s">
        <v>1709</v>
      </c>
      <c r="K761" s="89">
        <v>250</v>
      </c>
      <c r="L761" s="90" t="s">
        <v>1709</v>
      </c>
      <c r="M761" s="90" t="s">
        <v>1573</v>
      </c>
      <c r="N761" s="91">
        <v>35.630000000000003</v>
      </c>
      <c r="O761" s="91">
        <v>-115.32</v>
      </c>
      <c r="P761" s="80"/>
      <c r="Q761" s="81" t="str">
        <f ca="1">IFERROR(INDEX($B$2:$B$938,MATCH(ROWS(Q$1:$Q760),$R$2:$R$938,0)),"")</f>
        <v/>
      </c>
      <c r="R761" s="79">
        <f ca="1">IF(ISNUMBER(SEARCH($P$2,B761)),MAX(R$1:$R760)+1,0)</f>
        <v>0</v>
      </c>
    </row>
    <row r="762" spans="1:18" x14ac:dyDescent="0.35">
      <c r="A762" s="89">
        <v>900066</v>
      </c>
      <c r="B762" s="90" t="s">
        <v>422</v>
      </c>
      <c r="C762" s="89">
        <v>1000404</v>
      </c>
      <c r="D762" s="89">
        <v>55841</v>
      </c>
      <c r="E762" s="90" t="s">
        <v>1709</v>
      </c>
      <c r="G762" s="90" t="s">
        <v>245</v>
      </c>
      <c r="H762" s="90" t="s">
        <v>166</v>
      </c>
      <c r="I762" s="90" t="s">
        <v>1709</v>
      </c>
      <c r="J762" s="90" t="s">
        <v>1709</v>
      </c>
      <c r="K762" s="89">
        <v>664.7</v>
      </c>
      <c r="L762" s="90" t="s">
        <v>1709</v>
      </c>
      <c r="M762" s="90" t="s">
        <v>421</v>
      </c>
      <c r="N762" s="91">
        <v>36.407800000000002</v>
      </c>
      <c r="O762" s="91">
        <v>-114.9606</v>
      </c>
      <c r="P762" s="80"/>
      <c r="Q762" s="81" t="str">
        <f ca="1">IFERROR(INDEX($B$2:$B$938,MATCH(ROWS(Q$1:$Q761),$R$2:$R$938,0)),"")</f>
        <v/>
      </c>
      <c r="R762" s="79">
        <f ca="1">IF(ISNUMBER(SEARCH($P$2,B762)),MAX(R$1:$R761)+1,0)</f>
        <v>0</v>
      </c>
    </row>
    <row r="763" spans="1:18" x14ac:dyDescent="0.35">
      <c r="A763" s="89">
        <v>501133</v>
      </c>
      <c r="B763" s="90" t="s">
        <v>420</v>
      </c>
      <c r="E763" s="90" t="s">
        <v>1709</v>
      </c>
      <c r="G763" s="90" t="s">
        <v>163</v>
      </c>
      <c r="H763" s="90" t="s">
        <v>162</v>
      </c>
      <c r="I763" s="90" t="s">
        <v>1709</v>
      </c>
      <c r="J763" s="90" t="s">
        <v>161</v>
      </c>
      <c r="K763" s="89">
        <v>0.95</v>
      </c>
      <c r="L763" s="90" t="s">
        <v>1709</v>
      </c>
      <c r="M763" s="90" t="s">
        <v>1709</v>
      </c>
      <c r="P763" s="80"/>
      <c r="Q763" s="81" t="str">
        <f ca="1">IFERROR(INDEX($B$2:$B$938,MATCH(ROWS(Q$1:$Q762),$R$2:$R$938,0)),"")</f>
        <v/>
      </c>
      <c r="R763" s="79">
        <f ca="1">IF(ISNUMBER(SEARCH($P$2,B763)),MAX(R$1:$R762)+1,0)</f>
        <v>0</v>
      </c>
    </row>
    <row r="764" spans="1:18" x14ac:dyDescent="0.35">
      <c r="A764" s="89">
        <v>710136</v>
      </c>
      <c r="B764" s="90" t="s">
        <v>419</v>
      </c>
      <c r="D764" s="89">
        <v>60748</v>
      </c>
      <c r="E764" s="90" t="s">
        <v>1709</v>
      </c>
      <c r="F764" s="89">
        <v>63447</v>
      </c>
      <c r="G764" s="90" t="s">
        <v>197</v>
      </c>
      <c r="H764" s="90" t="s">
        <v>189</v>
      </c>
      <c r="I764" s="90" t="s">
        <v>195</v>
      </c>
      <c r="J764" s="90" t="s">
        <v>1709</v>
      </c>
      <c r="K764" s="89">
        <v>20</v>
      </c>
      <c r="L764" s="90" t="s">
        <v>1709</v>
      </c>
      <c r="M764" s="90" t="s">
        <v>418</v>
      </c>
      <c r="N764" s="91">
        <v>43.288438999999997</v>
      </c>
      <c r="O764" s="91">
        <v>-115.955371</v>
      </c>
      <c r="P764" s="80"/>
      <c r="Q764" s="81" t="str">
        <f ca="1">IFERROR(INDEX($B$2:$B$938,MATCH(ROWS(Q$1:$Q763),$R$2:$R$938,0)),"")</f>
        <v/>
      </c>
      <c r="R764" s="79">
        <f ca="1">IF(ISNUMBER(SEARCH($P$2,B764)),MAX(R$1:$R763)+1,0)</f>
        <v>0</v>
      </c>
    </row>
    <row r="765" spans="1:18" x14ac:dyDescent="0.35">
      <c r="A765" s="89">
        <v>900420</v>
      </c>
      <c r="B765" s="90" t="s">
        <v>417</v>
      </c>
      <c r="C765" s="89">
        <v>1003087</v>
      </c>
      <c r="D765" s="89">
        <v>54472</v>
      </c>
      <c r="E765" s="90" t="s">
        <v>1709</v>
      </c>
      <c r="G765" s="90" t="s">
        <v>182</v>
      </c>
      <c r="H765" s="90" t="s">
        <v>272</v>
      </c>
      <c r="I765" s="90" t="s">
        <v>1709</v>
      </c>
      <c r="J765" s="90" t="s">
        <v>1709</v>
      </c>
      <c r="K765" s="89">
        <v>11.5</v>
      </c>
      <c r="L765" s="90" t="s">
        <v>1709</v>
      </c>
      <c r="M765" s="90" t="s">
        <v>416</v>
      </c>
      <c r="N765" s="91">
        <v>41.541699999999999</v>
      </c>
      <c r="O765" s="91">
        <v>-109.1328</v>
      </c>
      <c r="P765" s="80"/>
      <c r="Q765" s="81" t="str">
        <f ca="1">IFERROR(INDEX($B$2:$B$938,MATCH(ROWS(Q$1:$Q764),$R$2:$R$938,0)),"")</f>
        <v/>
      </c>
      <c r="R765" s="79">
        <f ca="1">IF(ISNUMBER(SEARCH($P$2,B765)),MAX(R$1:$R764)+1,0)</f>
        <v>0</v>
      </c>
    </row>
    <row r="766" spans="1:18" x14ac:dyDescent="0.35">
      <c r="A766" s="89">
        <v>500215</v>
      </c>
      <c r="B766" s="90" t="s">
        <v>415</v>
      </c>
      <c r="D766" s="89">
        <v>50980</v>
      </c>
      <c r="E766" s="90" t="s">
        <v>1709</v>
      </c>
      <c r="F766" s="89">
        <v>61357</v>
      </c>
      <c r="G766" s="90" t="s">
        <v>190</v>
      </c>
      <c r="H766" s="90" t="s">
        <v>162</v>
      </c>
      <c r="I766" s="90" t="s">
        <v>195</v>
      </c>
      <c r="J766" s="90" t="s">
        <v>1709</v>
      </c>
      <c r="K766" s="89">
        <v>5.4</v>
      </c>
      <c r="L766" s="90" t="s">
        <v>1709</v>
      </c>
      <c r="M766" s="90" t="s">
        <v>414</v>
      </c>
      <c r="N766" s="91">
        <v>44.033022000000003</v>
      </c>
      <c r="O766" s="91">
        <v>-121.3297</v>
      </c>
      <c r="P766" s="80"/>
      <c r="Q766" s="81" t="str">
        <f ca="1">IFERROR(INDEX($B$2:$B$938,MATCH(ROWS(Q$1:$Q765),$R$2:$R$938,0)),"")</f>
        <v/>
      </c>
      <c r="R766" s="79">
        <f ca="1">IF(ISNUMBER(SEARCH($P$2,B766)),MAX(R$1:$R765)+1,0)</f>
        <v>0</v>
      </c>
    </row>
    <row r="767" spans="1:18" x14ac:dyDescent="0.35">
      <c r="A767" s="89">
        <v>501114</v>
      </c>
      <c r="B767" s="90" t="s">
        <v>413</v>
      </c>
      <c r="E767" s="90" t="s">
        <v>1709</v>
      </c>
      <c r="G767" s="90" t="s">
        <v>163</v>
      </c>
      <c r="H767" s="90" t="s">
        <v>162</v>
      </c>
      <c r="I767" s="90" t="s">
        <v>1709</v>
      </c>
      <c r="J767" s="90" t="s">
        <v>161</v>
      </c>
      <c r="K767" s="89">
        <v>25</v>
      </c>
      <c r="L767" s="90" t="s">
        <v>1709</v>
      </c>
      <c r="M767" s="90" t="s">
        <v>1709</v>
      </c>
      <c r="P767" s="80"/>
      <c r="Q767" s="81" t="str">
        <f ca="1">IFERROR(INDEX($B$2:$B$938,MATCH(ROWS(Q$1:$Q766),$R$2:$R$938,0)),"")</f>
        <v/>
      </c>
      <c r="R767" s="79">
        <f ca="1">IF(ISNUMBER(SEARCH($P$2,B767)),MAX(R$1:$R766)+1,0)</f>
        <v>0</v>
      </c>
    </row>
    <row r="768" spans="1:18" x14ac:dyDescent="0.35">
      <c r="A768" s="89">
        <v>910040</v>
      </c>
      <c r="B768" s="90" t="s">
        <v>412</v>
      </c>
      <c r="E768" s="90" t="s">
        <v>1709</v>
      </c>
      <c r="G768" s="90" t="s">
        <v>163</v>
      </c>
      <c r="H768" s="90" t="s">
        <v>220</v>
      </c>
      <c r="I768" s="90" t="s">
        <v>1709</v>
      </c>
      <c r="J768" s="90" t="s">
        <v>303</v>
      </c>
      <c r="K768" s="89">
        <v>51.3</v>
      </c>
      <c r="L768" s="90" t="s">
        <v>1709</v>
      </c>
      <c r="M768" s="90" t="s">
        <v>1709</v>
      </c>
      <c r="P768" s="80"/>
      <c r="Q768" s="81" t="str">
        <f ca="1">IFERROR(INDEX($B$2:$B$938,MATCH(ROWS(Q$1:$Q767),$R$2:$R$938,0)),"")</f>
        <v/>
      </c>
      <c r="R768" s="79">
        <f ca="1">IF(ISNUMBER(SEARCH($P$2,B768)),MAX(R$1:$R767)+1,0)</f>
        <v>0</v>
      </c>
    </row>
    <row r="769" spans="1:18" x14ac:dyDescent="0.35">
      <c r="A769" s="89">
        <v>910507</v>
      </c>
      <c r="B769" s="90" t="s">
        <v>1574</v>
      </c>
      <c r="D769" s="89">
        <v>63205</v>
      </c>
      <c r="E769" s="90" t="s">
        <v>1709</v>
      </c>
      <c r="G769" s="90" t="s">
        <v>178</v>
      </c>
      <c r="H769" s="90" t="s">
        <v>196</v>
      </c>
      <c r="I769" s="90" t="s">
        <v>1709</v>
      </c>
      <c r="J769" s="90" t="s">
        <v>1709</v>
      </c>
      <c r="K769" s="89">
        <v>136.80000000000001</v>
      </c>
      <c r="L769" s="90" t="s">
        <v>1709</v>
      </c>
      <c r="M769" s="90" t="s">
        <v>1575</v>
      </c>
      <c r="N769" s="91">
        <v>46.850740000000002</v>
      </c>
      <c r="O769" s="91">
        <v>-122.664447</v>
      </c>
      <c r="P769" s="80"/>
      <c r="Q769" s="81" t="str">
        <f ca="1">IFERROR(INDEX($B$2:$B$938,MATCH(ROWS(Q$1:$Q768),$R$2:$R$938,0)),"")</f>
        <v/>
      </c>
      <c r="R769" s="79">
        <f ca="1">IF(ISNUMBER(SEARCH($P$2,B769)),MAX(R$1:$R768)+1,0)</f>
        <v>0</v>
      </c>
    </row>
    <row r="770" spans="1:18" x14ac:dyDescent="0.35">
      <c r="A770" s="89">
        <v>910632</v>
      </c>
      <c r="B770" s="90" t="s">
        <v>1958</v>
      </c>
      <c r="D770" s="89">
        <v>50536</v>
      </c>
      <c r="E770" s="90" t="s">
        <v>1709</v>
      </c>
      <c r="F770" s="89">
        <v>63763</v>
      </c>
      <c r="G770" s="90" t="s">
        <v>249</v>
      </c>
      <c r="H770" s="90" t="s">
        <v>196</v>
      </c>
      <c r="I770" s="90" t="s">
        <v>195</v>
      </c>
      <c r="J770" s="90" t="s">
        <v>1709</v>
      </c>
      <c r="K770" s="89">
        <v>60.2</v>
      </c>
      <c r="L770" s="90" t="s">
        <v>1959</v>
      </c>
      <c r="M770" s="90" t="s">
        <v>1960</v>
      </c>
      <c r="N770" s="91">
        <v>35.260800000000003</v>
      </c>
      <c r="O770" s="91">
        <v>-118.2469</v>
      </c>
      <c r="P770" s="80"/>
      <c r="Q770" s="81" t="str">
        <f ca="1">IFERROR(INDEX($B$2:$B$938,MATCH(ROWS(Q$1:$Q769),$R$2:$R$938,0)),"")</f>
        <v/>
      </c>
      <c r="R770" s="79">
        <f ca="1">IF(ISNUMBER(SEARCH($P$2,B770)),MAX(R$1:$R769)+1,0)</f>
        <v>0</v>
      </c>
    </row>
    <row r="771" spans="1:18" x14ac:dyDescent="0.35">
      <c r="A771" s="89">
        <v>910598</v>
      </c>
      <c r="B771" s="90" t="s">
        <v>1820</v>
      </c>
      <c r="E771" s="90" t="s">
        <v>1709</v>
      </c>
      <c r="G771" s="90" t="s">
        <v>190</v>
      </c>
      <c r="H771" s="90" t="s">
        <v>189</v>
      </c>
      <c r="I771" s="90" t="s">
        <v>1709</v>
      </c>
      <c r="J771" s="90" t="s">
        <v>1709</v>
      </c>
      <c r="K771" s="89">
        <v>55</v>
      </c>
      <c r="L771" s="90" t="s">
        <v>1709</v>
      </c>
      <c r="M771" s="90" t="s">
        <v>1709</v>
      </c>
      <c r="P771" s="80"/>
      <c r="Q771" s="81" t="str">
        <f ca="1">IFERROR(INDEX($B$2:$B$938,MATCH(ROWS(Q$1:$Q770),$R$2:$R$938,0)),"")</f>
        <v/>
      </c>
      <c r="R771" s="79">
        <f ca="1">IF(ISNUMBER(SEARCH($P$2,B771)),MAX(R$1:$R770)+1,0)</f>
        <v>0</v>
      </c>
    </row>
    <row r="772" spans="1:18" x14ac:dyDescent="0.35">
      <c r="A772" s="89">
        <v>500251</v>
      </c>
      <c r="B772" s="90" t="s">
        <v>411</v>
      </c>
      <c r="D772" s="89">
        <v>50961</v>
      </c>
      <c r="E772" s="90" t="s">
        <v>1709</v>
      </c>
      <c r="F772" s="89">
        <v>60777</v>
      </c>
      <c r="G772" s="90" t="s">
        <v>249</v>
      </c>
      <c r="H772" s="90" t="s">
        <v>162</v>
      </c>
      <c r="I772" s="90" t="s">
        <v>195</v>
      </c>
      <c r="J772" s="90" t="s">
        <v>1709</v>
      </c>
      <c r="K772" s="89">
        <v>4.2</v>
      </c>
      <c r="L772" s="90" t="s">
        <v>1709</v>
      </c>
      <c r="M772" s="90" t="s">
        <v>410</v>
      </c>
      <c r="N772" s="91">
        <v>40.976858999999997</v>
      </c>
      <c r="O772" s="91">
        <v>-122.45625099999999</v>
      </c>
      <c r="P772" s="80"/>
      <c r="Q772" s="81" t="str">
        <f ca="1">IFERROR(INDEX($B$2:$B$938,MATCH(ROWS(Q$1:$Q771),$R$2:$R$938,0)),"")</f>
        <v/>
      </c>
      <c r="R772" s="79">
        <f ca="1">IF(ISNUMBER(SEARCH($P$2,B772)),MAX(R$1:$R771)+1,0)</f>
        <v>0</v>
      </c>
    </row>
    <row r="773" spans="1:18" x14ac:dyDescent="0.35">
      <c r="A773" s="89">
        <v>500174</v>
      </c>
      <c r="B773" s="90" t="s">
        <v>409</v>
      </c>
      <c r="D773" s="89">
        <v>3036</v>
      </c>
      <c r="E773" s="90" t="s">
        <v>1709</v>
      </c>
      <c r="F773" s="89">
        <v>60515</v>
      </c>
      <c r="G773" s="90" t="s">
        <v>190</v>
      </c>
      <c r="H773" s="90" t="s">
        <v>162</v>
      </c>
      <c r="I773" s="90" t="s">
        <v>1709</v>
      </c>
      <c r="J773" s="90" t="s">
        <v>1709</v>
      </c>
      <c r="K773" s="89">
        <v>18</v>
      </c>
      <c r="L773" s="90" t="s">
        <v>25</v>
      </c>
      <c r="M773" s="90" t="s">
        <v>408</v>
      </c>
      <c r="N773" s="91">
        <v>43.293900000000001</v>
      </c>
      <c r="O773" s="91">
        <v>-122.47280000000001</v>
      </c>
      <c r="P773" s="80"/>
      <c r="Q773" s="81" t="str">
        <f ca="1">IFERROR(INDEX($B$2:$B$938,MATCH(ROWS(Q$1:$Q772),$R$2:$R$938,0)),"")</f>
        <v/>
      </c>
      <c r="R773" s="79">
        <f ca="1">IF(ISNUMBER(SEARCH($P$2,B773)),MAX(R$1:$R772)+1,0)</f>
        <v>0</v>
      </c>
    </row>
    <row r="774" spans="1:18" x14ac:dyDescent="0.35">
      <c r="A774" s="89">
        <v>910327</v>
      </c>
      <c r="B774" s="90" t="s">
        <v>407</v>
      </c>
      <c r="D774" s="89">
        <v>54249</v>
      </c>
      <c r="E774" s="90" t="s">
        <v>1709</v>
      </c>
      <c r="G774" s="90" t="s">
        <v>197</v>
      </c>
      <c r="H774" s="90" t="s">
        <v>162</v>
      </c>
      <c r="I774" s="90" t="s">
        <v>1709</v>
      </c>
      <c r="J774" s="90" t="s">
        <v>1709</v>
      </c>
      <c r="K774" s="89">
        <v>42.15</v>
      </c>
      <c r="L774" s="90" t="s">
        <v>406</v>
      </c>
      <c r="M774" s="90" t="s">
        <v>405</v>
      </c>
      <c r="N774" s="91">
        <v>48.959547000000001</v>
      </c>
      <c r="O774" s="91">
        <v>-116.55737499999999</v>
      </c>
      <c r="P774" s="80"/>
      <c r="Q774" s="81" t="str">
        <f ca="1">IFERROR(INDEX($B$2:$B$938,MATCH(ROWS(Q$1:$Q773),$R$2:$R$938,0)),"")</f>
        <v/>
      </c>
      <c r="R774" s="79">
        <f ca="1">IF(ISNUMBER(SEARCH($P$2,B774)),MAX(R$1:$R773)+1,0)</f>
        <v>0</v>
      </c>
    </row>
    <row r="775" spans="1:18" x14ac:dyDescent="0.35">
      <c r="A775" s="89">
        <v>500183</v>
      </c>
      <c r="B775" s="90" t="s">
        <v>404</v>
      </c>
      <c r="D775" s="89">
        <v>3658</v>
      </c>
      <c r="E775" s="90" t="s">
        <v>1709</v>
      </c>
      <c r="F775" s="89">
        <v>60589</v>
      </c>
      <c r="G775" s="90" t="s">
        <v>225</v>
      </c>
      <c r="H775" s="90" t="s">
        <v>162</v>
      </c>
      <c r="I775" s="90" t="s">
        <v>195</v>
      </c>
      <c r="J775" s="90" t="s">
        <v>1709</v>
      </c>
      <c r="K775" s="89">
        <v>1.2</v>
      </c>
      <c r="L775" s="90" t="s">
        <v>1709</v>
      </c>
      <c r="M775" s="90" t="s">
        <v>403</v>
      </c>
      <c r="N775" s="91">
        <v>40.544941999999999</v>
      </c>
      <c r="O775" s="91">
        <v>-111.502911</v>
      </c>
      <c r="P775" s="82">
        <f t="shared" ref="P775:P810" ca="1" si="0" xml:space="preserve"> CELL("contents")</f>
        <v>0</v>
      </c>
      <c r="Q775" s="81" t="str">
        <f ca="1">IFERROR(INDEX($B$2:$B$938,MATCH(ROWS(Q$1:$Q774),$R$2:$R$938,0)),"")</f>
        <v/>
      </c>
      <c r="R775" s="79">
        <f ca="1">IF(ISNUMBER(SEARCH($P$2,B775)),MAX(R$1:$R774)+1,0)</f>
        <v>0</v>
      </c>
    </row>
    <row r="776" spans="1:18" x14ac:dyDescent="0.35">
      <c r="A776" s="89">
        <v>510107</v>
      </c>
      <c r="B776" s="90" t="s">
        <v>402</v>
      </c>
      <c r="D776" s="89">
        <v>3860</v>
      </c>
      <c r="E776" s="90" t="s">
        <v>1709</v>
      </c>
      <c r="G776" s="90" t="s">
        <v>178</v>
      </c>
      <c r="H776" s="90" t="s">
        <v>162</v>
      </c>
      <c r="I776" s="90" t="s">
        <v>1709</v>
      </c>
      <c r="J776" s="90" t="s">
        <v>1709</v>
      </c>
      <c r="K776" s="89">
        <v>6.8</v>
      </c>
      <c r="L776" s="90" t="s">
        <v>1709</v>
      </c>
      <c r="M776" s="90" t="s">
        <v>401</v>
      </c>
      <c r="N776" s="91">
        <v>47.540109999999999</v>
      </c>
      <c r="O776" s="91">
        <v>-121.83702</v>
      </c>
      <c r="P776" s="82">
        <f t="shared" ca="1" si="0"/>
        <v>0</v>
      </c>
      <c r="Q776" s="81" t="str">
        <f ca="1">IFERROR(INDEX($B$2:$B$938,MATCH(ROWS(Q$1:$Q775),$R$2:$R$938,0)),"")</f>
        <v/>
      </c>
      <c r="R776" s="79">
        <f ca="1">IF(ISNUMBER(SEARCH($P$2,B776)),MAX(R$1:$R775)+1,0)</f>
        <v>0</v>
      </c>
    </row>
    <row r="777" spans="1:18" x14ac:dyDescent="0.35">
      <c r="A777" s="89">
        <v>500157</v>
      </c>
      <c r="B777" s="90" t="s">
        <v>400</v>
      </c>
      <c r="D777" s="89">
        <v>831</v>
      </c>
      <c r="E777" s="90" t="s">
        <v>1709</v>
      </c>
      <c r="F777" s="89">
        <v>60590</v>
      </c>
      <c r="G777" s="90" t="s">
        <v>197</v>
      </c>
      <c r="H777" s="90" t="s">
        <v>162</v>
      </c>
      <c r="I777" s="90" t="s">
        <v>195</v>
      </c>
      <c r="J777" s="90" t="s">
        <v>1709</v>
      </c>
      <c r="K777" s="89">
        <v>14</v>
      </c>
      <c r="L777" s="90" t="s">
        <v>25</v>
      </c>
      <c r="M777" s="90" t="s">
        <v>399</v>
      </c>
      <c r="N777" s="91">
        <v>42.644550000000002</v>
      </c>
      <c r="O777" s="91">
        <v>-111.69668900000001</v>
      </c>
      <c r="P777" s="82">
        <f t="shared" ca="1" si="0"/>
        <v>0</v>
      </c>
      <c r="Q777" s="81" t="str">
        <f ca="1">IFERROR(INDEX($B$2:$B$938,MATCH(ROWS(Q$1:$Q776),$R$2:$R$938,0)),"")</f>
        <v/>
      </c>
      <c r="R777" s="79">
        <f ca="1">IF(ISNUMBER(SEARCH($P$2,B777)),MAX(R$1:$R776)+1,0)</f>
        <v>0</v>
      </c>
    </row>
    <row r="778" spans="1:18" x14ac:dyDescent="0.35">
      <c r="A778" s="89">
        <v>900039</v>
      </c>
      <c r="B778" s="90" t="s">
        <v>398</v>
      </c>
      <c r="D778" s="89">
        <v>52174</v>
      </c>
      <c r="E778" s="90" t="s">
        <v>1709</v>
      </c>
      <c r="F778" s="89">
        <v>60672</v>
      </c>
      <c r="G778" s="90" t="s">
        <v>245</v>
      </c>
      <c r="H778" s="90" t="s">
        <v>244</v>
      </c>
      <c r="I778" s="90" t="s">
        <v>366</v>
      </c>
      <c r="J778" s="90" t="s">
        <v>1709</v>
      </c>
      <c r="K778" s="89">
        <v>26.1</v>
      </c>
      <c r="L778" s="90" t="s">
        <v>1709</v>
      </c>
      <c r="M778" s="90" t="s">
        <v>1709</v>
      </c>
      <c r="P778" s="82">
        <f t="shared" ca="1" si="0"/>
        <v>0</v>
      </c>
      <c r="Q778" s="81" t="str">
        <f ca="1">IFERROR(INDEX($B$2:$B$938,MATCH(ROWS(Q$1:$Q777),$R$2:$R$938,0)),"")</f>
        <v/>
      </c>
      <c r="R778" s="79">
        <f ca="1">IF(ISNUMBER(SEARCH($P$2,B778)),MAX(R$1:$R777)+1,0)</f>
        <v>0</v>
      </c>
    </row>
    <row r="779" spans="1:18" x14ac:dyDescent="0.35">
      <c r="A779" s="89">
        <v>500169</v>
      </c>
      <c r="B779" s="90" t="s">
        <v>397</v>
      </c>
      <c r="D779" s="89">
        <v>3037</v>
      </c>
      <c r="E779" s="90" t="s">
        <v>1709</v>
      </c>
      <c r="F779" s="89">
        <v>60516</v>
      </c>
      <c r="G779" s="90" t="s">
        <v>190</v>
      </c>
      <c r="H779" s="90" t="s">
        <v>162</v>
      </c>
      <c r="I779" s="90" t="s">
        <v>1709</v>
      </c>
      <c r="J779" s="90" t="s">
        <v>1709</v>
      </c>
      <c r="K779" s="89">
        <v>11</v>
      </c>
      <c r="L779" s="90" t="s">
        <v>25</v>
      </c>
      <c r="M779" s="90" t="s">
        <v>396</v>
      </c>
      <c r="N779" s="91">
        <v>43.306100000000001</v>
      </c>
      <c r="O779" s="91">
        <v>-122.5014</v>
      </c>
      <c r="P779" s="82">
        <f t="shared" ca="1" si="0"/>
        <v>0</v>
      </c>
      <c r="Q779" s="81" t="str">
        <f ca="1">IFERROR(INDEX($B$2:$B$938,MATCH(ROWS(Q$1:$Q778),$R$2:$R$938,0)),"")</f>
        <v/>
      </c>
      <c r="R779" s="79">
        <f ca="1">IF(ISNUMBER(SEARCH($P$2,B779)),MAX(R$1:$R778)+1,0)</f>
        <v>0</v>
      </c>
    </row>
    <row r="780" spans="1:18" x14ac:dyDescent="0.35">
      <c r="A780" s="89">
        <v>910508</v>
      </c>
      <c r="B780" s="90" t="s">
        <v>1576</v>
      </c>
      <c r="D780" s="89">
        <v>56812</v>
      </c>
      <c r="E780" s="90" t="s">
        <v>1709</v>
      </c>
      <c r="F780" s="89">
        <v>62874</v>
      </c>
      <c r="G780" s="90" t="s">
        <v>167</v>
      </c>
      <c r="H780" s="90" t="s">
        <v>189</v>
      </c>
      <c r="I780" s="90" t="s">
        <v>195</v>
      </c>
      <c r="J780" s="90" t="s">
        <v>1709</v>
      </c>
      <c r="K780" s="89">
        <v>280</v>
      </c>
      <c r="L780" s="90" t="s">
        <v>1577</v>
      </c>
      <c r="M780" s="90" t="s">
        <v>1578</v>
      </c>
      <c r="N780" s="91">
        <v>32.922294000000001</v>
      </c>
      <c r="O780" s="91">
        <v>-112.95594</v>
      </c>
      <c r="P780" s="82">
        <f t="shared" ca="1" si="0"/>
        <v>0</v>
      </c>
      <c r="Q780" s="81" t="str">
        <f ca="1">IFERROR(INDEX($B$2:$B$938,MATCH(ROWS(Q$1:$Q779),$R$2:$R$938,0)),"")</f>
        <v/>
      </c>
      <c r="R780" s="79">
        <f ca="1">IF(ISNUMBER(SEARCH($P$2,B780)),MAX(R$1:$R779)+1,0)</f>
        <v>0</v>
      </c>
    </row>
    <row r="781" spans="1:18" x14ac:dyDescent="0.35">
      <c r="A781" s="89">
        <v>910547</v>
      </c>
      <c r="B781" s="90" t="s">
        <v>1745</v>
      </c>
      <c r="E781" s="90" t="s">
        <v>1709</v>
      </c>
      <c r="G781" s="90" t="s">
        <v>190</v>
      </c>
      <c r="H781" s="90" t="s">
        <v>189</v>
      </c>
      <c r="I781" s="90" t="s">
        <v>1709</v>
      </c>
      <c r="J781" s="90" t="s">
        <v>1709</v>
      </c>
      <c r="K781" s="89">
        <v>0.12959999999999999</v>
      </c>
      <c r="L781" s="90" t="s">
        <v>1709</v>
      </c>
      <c r="M781" s="90" t="s">
        <v>1709</v>
      </c>
      <c r="P781" s="82">
        <f t="shared" ca="1" si="0"/>
        <v>0</v>
      </c>
      <c r="Q781" s="81" t="str">
        <f ca="1">IFERROR(INDEX($B$2:$B$938,MATCH(ROWS(Q$1:$Q780),$R$2:$R$938,0)),"")</f>
        <v/>
      </c>
      <c r="R781" s="79">
        <f ca="1">IF(ISNUMBER(SEARCH($P$2,B781)),MAX(R$1:$R780)+1,0)</f>
        <v>0</v>
      </c>
    </row>
    <row r="782" spans="1:18" x14ac:dyDescent="0.35">
      <c r="A782" s="89">
        <v>700009</v>
      </c>
      <c r="B782" s="90" t="s">
        <v>395</v>
      </c>
      <c r="E782" s="90" t="s">
        <v>1709</v>
      </c>
      <c r="G782" s="90" t="s">
        <v>190</v>
      </c>
      <c r="H782" s="90" t="s">
        <v>189</v>
      </c>
      <c r="I782" s="90" t="s">
        <v>1709</v>
      </c>
      <c r="J782" s="90" t="s">
        <v>161</v>
      </c>
      <c r="K782" s="89">
        <v>0.36</v>
      </c>
      <c r="L782" s="90" t="s">
        <v>1709</v>
      </c>
      <c r="M782" s="90" t="s">
        <v>1709</v>
      </c>
      <c r="P782" s="82">
        <f t="shared" ca="1" si="0"/>
        <v>0</v>
      </c>
      <c r="Q782" s="81" t="str">
        <f ca="1">IFERROR(INDEX($B$2:$B$938,MATCH(ROWS(Q$1:$Q781),$R$2:$R$938,0)),"")</f>
        <v/>
      </c>
      <c r="R782" s="79">
        <f ca="1">IF(ISNUMBER(SEARCH($P$2,B782)),MAX(R$1:$R781)+1,0)</f>
        <v>0</v>
      </c>
    </row>
    <row r="783" spans="1:18" x14ac:dyDescent="0.35">
      <c r="A783" s="89">
        <v>700141</v>
      </c>
      <c r="B783" s="90" t="s">
        <v>394</v>
      </c>
      <c r="E783" s="90" t="s">
        <v>1709</v>
      </c>
      <c r="G783" s="90" t="s">
        <v>190</v>
      </c>
      <c r="H783" s="90" t="s">
        <v>189</v>
      </c>
      <c r="I783" s="90" t="s">
        <v>1709</v>
      </c>
      <c r="J783" s="90" t="s">
        <v>161</v>
      </c>
      <c r="K783" s="89">
        <v>0.2</v>
      </c>
      <c r="L783" s="90" t="s">
        <v>1709</v>
      </c>
      <c r="M783" s="90" t="s">
        <v>1709</v>
      </c>
      <c r="P783" s="82">
        <f t="shared" ca="1" si="0"/>
        <v>0</v>
      </c>
      <c r="Q783" s="81" t="str">
        <f ca="1">IFERROR(INDEX($B$2:$B$938,MATCH(ROWS(Q$1:$Q782),$R$2:$R$938,0)),"")</f>
        <v/>
      </c>
      <c r="R783" s="79">
        <f ca="1">IF(ISNUMBER(SEARCH($P$2,B783)),MAX(R$1:$R782)+1,0)</f>
        <v>0</v>
      </c>
    </row>
    <row r="784" spans="1:18" x14ac:dyDescent="0.35">
      <c r="A784" s="89">
        <v>910643</v>
      </c>
      <c r="B784" s="90" t="s">
        <v>1961</v>
      </c>
      <c r="E784" s="90" t="s">
        <v>1709</v>
      </c>
      <c r="F784" s="89">
        <v>60010</v>
      </c>
      <c r="G784" s="90" t="s">
        <v>249</v>
      </c>
      <c r="H784" s="90" t="s">
        <v>572</v>
      </c>
      <c r="I784" s="90" t="s">
        <v>1709</v>
      </c>
      <c r="J784" s="90" t="s">
        <v>1709</v>
      </c>
      <c r="K784" s="89">
        <v>78</v>
      </c>
      <c r="L784" s="90" t="s">
        <v>1859</v>
      </c>
      <c r="M784" s="90" t="s">
        <v>1709</v>
      </c>
      <c r="P784" s="82">
        <f t="shared" ca="1" si="0"/>
        <v>0</v>
      </c>
      <c r="Q784" s="81" t="str">
        <f ca="1">IFERROR(INDEX($B$2:$B$938,MATCH(ROWS(Q$1:$Q783),$R$2:$R$938,0)),"")</f>
        <v/>
      </c>
      <c r="R784" s="79">
        <f ca="1">IF(ISNUMBER(SEARCH($P$2,B784)),MAX(R$1:$R783)+1,0)</f>
        <v>0</v>
      </c>
    </row>
    <row r="785" spans="1:18" x14ac:dyDescent="0.35">
      <c r="A785" s="89">
        <v>501115</v>
      </c>
      <c r="B785" s="90" t="s">
        <v>393</v>
      </c>
      <c r="E785" s="90" t="s">
        <v>1709</v>
      </c>
      <c r="G785" s="90" t="s">
        <v>163</v>
      </c>
      <c r="H785" s="90" t="s">
        <v>162</v>
      </c>
      <c r="I785" s="90" t="s">
        <v>1709</v>
      </c>
      <c r="J785" s="90" t="s">
        <v>161</v>
      </c>
      <c r="K785" s="89">
        <v>13.34</v>
      </c>
      <c r="L785" s="90" t="s">
        <v>1709</v>
      </c>
      <c r="M785" s="90" t="s">
        <v>1709</v>
      </c>
      <c r="P785" s="82">
        <f t="shared" ca="1" si="0"/>
        <v>0</v>
      </c>
      <c r="Q785" s="81" t="str">
        <f ca="1">IFERROR(INDEX($B$2:$B$938,MATCH(ROWS(Q$1:$Q784),$R$2:$R$938,0)),"")</f>
        <v/>
      </c>
      <c r="R785" s="79">
        <f ca="1">IF(ISNUMBER(SEARCH($P$2,B785)),MAX(R$1:$R784)+1,0)</f>
        <v>0</v>
      </c>
    </row>
    <row r="786" spans="1:18" x14ac:dyDescent="0.35">
      <c r="A786" s="89">
        <v>501116</v>
      </c>
      <c r="B786" s="90" t="s">
        <v>392</v>
      </c>
      <c r="E786" s="90" t="s">
        <v>1709</v>
      </c>
      <c r="G786" s="90" t="s">
        <v>163</v>
      </c>
      <c r="H786" s="90" t="s">
        <v>162</v>
      </c>
      <c r="I786" s="90" t="s">
        <v>1709</v>
      </c>
      <c r="J786" s="90" t="s">
        <v>161</v>
      </c>
      <c r="K786" s="89">
        <v>8.5</v>
      </c>
      <c r="L786" s="90" t="s">
        <v>1709</v>
      </c>
      <c r="M786" s="90" t="s">
        <v>1709</v>
      </c>
      <c r="P786" s="82">
        <f t="shared" ca="1" si="0"/>
        <v>0</v>
      </c>
      <c r="Q786" s="81" t="str">
        <f ca="1">IFERROR(INDEX($B$2:$B$938,MATCH(ROWS(Q$1:$Q785),$R$2:$R$938,0)),"")</f>
        <v/>
      </c>
      <c r="R786" s="79">
        <f ca="1">IF(ISNUMBER(SEARCH($P$2,B786)),MAX(R$1:$R785)+1,0)</f>
        <v>0</v>
      </c>
    </row>
    <row r="787" spans="1:18" x14ac:dyDescent="0.35">
      <c r="A787" s="89">
        <v>910645</v>
      </c>
      <c r="B787" s="90" t="s">
        <v>1962</v>
      </c>
      <c r="D787" s="89">
        <v>622</v>
      </c>
      <c r="E787" s="90" t="s">
        <v>1709</v>
      </c>
      <c r="G787" s="90" t="s">
        <v>178</v>
      </c>
      <c r="H787" s="90" t="s">
        <v>162</v>
      </c>
      <c r="I787" s="90" t="s">
        <v>1709</v>
      </c>
      <c r="J787" s="90" t="s">
        <v>161</v>
      </c>
      <c r="K787" s="89">
        <v>16.8</v>
      </c>
      <c r="L787" s="90" t="s">
        <v>1716</v>
      </c>
      <c r="M787" s="90" t="s">
        <v>1886</v>
      </c>
      <c r="N787" s="91">
        <v>47.699167000000003</v>
      </c>
      <c r="O787" s="91">
        <v>-121.783333</v>
      </c>
      <c r="P787" s="82">
        <f t="shared" ca="1" si="0"/>
        <v>0</v>
      </c>
      <c r="Q787" s="81" t="str">
        <f ca="1">IFERROR(INDEX($B$2:$B$938,MATCH(ROWS(Q$1:$Q786),$R$2:$R$938,0)),"")</f>
        <v/>
      </c>
      <c r="R787" s="79">
        <f ca="1">IF(ISNUMBER(SEARCH($P$2,B787)),MAX(R$1:$R786)+1,0)</f>
        <v>0</v>
      </c>
    </row>
    <row r="788" spans="1:18" x14ac:dyDescent="0.35">
      <c r="A788" s="89">
        <v>700119</v>
      </c>
      <c r="B788" s="90" t="s">
        <v>391</v>
      </c>
      <c r="D788" s="89">
        <v>59620</v>
      </c>
      <c r="E788" s="90" t="s">
        <v>1709</v>
      </c>
      <c r="G788" s="90" t="s">
        <v>225</v>
      </c>
      <c r="H788" s="90" t="s">
        <v>189</v>
      </c>
      <c r="I788" s="90" t="s">
        <v>1709</v>
      </c>
      <c r="J788" s="90" t="s">
        <v>161</v>
      </c>
      <c r="K788" s="89">
        <v>3.8</v>
      </c>
      <c r="L788" s="90" t="s">
        <v>1709</v>
      </c>
      <c r="M788" s="90" t="s">
        <v>390</v>
      </c>
      <c r="N788" s="91">
        <v>38.311110999999997</v>
      </c>
      <c r="O788" s="91">
        <v>-113.053611</v>
      </c>
      <c r="P788" s="82">
        <f t="shared" ca="1" si="0"/>
        <v>0</v>
      </c>
      <c r="Q788" s="81" t="str">
        <f ca="1">IFERROR(INDEX($B$2:$B$938,MATCH(ROWS(Q$1:$Q787),$R$2:$R$938,0)),"")</f>
        <v/>
      </c>
      <c r="R788" s="79">
        <f ca="1">IF(ISNUMBER(SEARCH($P$2,B788)),MAX(R$1:$R787)+1,0)</f>
        <v>0</v>
      </c>
    </row>
    <row r="789" spans="1:18" x14ac:dyDescent="0.35">
      <c r="A789" s="89">
        <v>900061</v>
      </c>
      <c r="B789" s="90" t="s">
        <v>389</v>
      </c>
      <c r="C789" s="89">
        <v>1001350</v>
      </c>
      <c r="D789" s="89">
        <v>55177</v>
      </c>
      <c r="E789" s="90" t="s">
        <v>1709</v>
      </c>
      <c r="G789" s="90" t="s">
        <v>167</v>
      </c>
      <c r="H789" s="90" t="s">
        <v>166</v>
      </c>
      <c r="I789" s="90" t="s">
        <v>1709</v>
      </c>
      <c r="J789" s="90" t="s">
        <v>1709</v>
      </c>
      <c r="K789" s="89">
        <v>708</v>
      </c>
      <c r="L789" s="90" t="s">
        <v>1709</v>
      </c>
      <c r="M789" s="90" t="s">
        <v>388</v>
      </c>
      <c r="N789" s="91">
        <v>34.867800000000003</v>
      </c>
      <c r="O789" s="91">
        <v>-114.5317</v>
      </c>
      <c r="P789" s="82">
        <f t="shared" ca="1" si="0"/>
        <v>0</v>
      </c>
      <c r="Q789" s="81" t="str">
        <f ca="1">IFERROR(INDEX($B$2:$B$938,MATCH(ROWS(Q$1:$Q788),$R$2:$R$938,0)),"")</f>
        <v/>
      </c>
      <c r="R789" s="79">
        <f ca="1">IF(ISNUMBER(SEARCH($P$2,B789)),MAX(R$1:$R788)+1,0)</f>
        <v>0</v>
      </c>
    </row>
    <row r="790" spans="1:18" x14ac:dyDescent="0.35">
      <c r="A790" s="89">
        <v>501117</v>
      </c>
      <c r="B790" s="90" t="s">
        <v>387</v>
      </c>
      <c r="E790" s="90" t="s">
        <v>1709</v>
      </c>
      <c r="G790" s="90" t="s">
        <v>163</v>
      </c>
      <c r="H790" s="90" t="s">
        <v>162</v>
      </c>
      <c r="I790" s="90" t="s">
        <v>1709</v>
      </c>
      <c r="J790" s="90" t="s">
        <v>161</v>
      </c>
      <c r="K790" s="89">
        <v>4.9000000000000004</v>
      </c>
      <c r="L790" s="90" t="s">
        <v>1709</v>
      </c>
      <c r="M790" s="90" t="s">
        <v>1709</v>
      </c>
      <c r="P790" s="82">
        <f t="shared" ca="1" si="0"/>
        <v>0</v>
      </c>
      <c r="Q790" s="81" t="str">
        <f ca="1">IFERROR(INDEX($B$2:$B$938,MATCH(ROWS(Q$1:$Q789),$R$2:$R$938,0)),"")</f>
        <v/>
      </c>
      <c r="R790" s="79">
        <f ca="1">IF(ISNUMBER(SEARCH($P$2,B790)),MAX(R$1:$R789)+1,0)</f>
        <v>0</v>
      </c>
    </row>
    <row r="791" spans="1:18" x14ac:dyDescent="0.35">
      <c r="A791" s="89">
        <v>800020</v>
      </c>
      <c r="B791" s="90" t="s">
        <v>386</v>
      </c>
      <c r="D791" s="89">
        <v>56751</v>
      </c>
      <c r="E791" s="90" t="s">
        <v>1709</v>
      </c>
      <c r="F791" s="89">
        <v>63434</v>
      </c>
      <c r="G791" s="90" t="s">
        <v>225</v>
      </c>
      <c r="H791" s="90" t="s">
        <v>196</v>
      </c>
      <c r="I791" s="90" t="s">
        <v>195</v>
      </c>
      <c r="J791" s="90" t="s">
        <v>1709</v>
      </c>
      <c r="K791" s="89">
        <v>18.899999999999999</v>
      </c>
      <c r="L791" s="90" t="s">
        <v>1709</v>
      </c>
      <c r="M791" s="90" t="s">
        <v>385</v>
      </c>
      <c r="N791" s="91">
        <v>40.071389000000003</v>
      </c>
      <c r="O791" s="91">
        <v>-111.582222</v>
      </c>
      <c r="P791" s="82">
        <f t="shared" ca="1" si="0"/>
        <v>0</v>
      </c>
      <c r="Q791" s="81" t="str">
        <f ca="1">IFERROR(INDEX($B$2:$B$938,MATCH(ROWS(Q$1:$Q790),$R$2:$R$938,0)),"")</f>
        <v/>
      </c>
      <c r="R791" s="79">
        <f ca="1">IF(ISNUMBER(SEARCH($P$2,B791)),MAX(R$1:$R790)+1,0)</f>
        <v>0</v>
      </c>
    </row>
    <row r="792" spans="1:18" x14ac:dyDescent="0.35">
      <c r="A792" s="89">
        <v>501043</v>
      </c>
      <c r="B792" s="90" t="s">
        <v>384</v>
      </c>
      <c r="E792" s="90" t="s">
        <v>1709</v>
      </c>
      <c r="G792" s="90" t="s">
        <v>163</v>
      </c>
      <c r="H792" s="90" t="s">
        <v>162</v>
      </c>
      <c r="I792" s="90" t="s">
        <v>1709</v>
      </c>
      <c r="J792" s="90" t="s">
        <v>161</v>
      </c>
      <c r="K792" s="89">
        <v>4</v>
      </c>
      <c r="L792" s="90" t="s">
        <v>217</v>
      </c>
      <c r="M792" s="90" t="s">
        <v>1709</v>
      </c>
      <c r="P792" s="82">
        <f t="shared" ca="1" si="0"/>
        <v>0</v>
      </c>
      <c r="Q792" s="81" t="str">
        <f ca="1">IFERROR(INDEX($B$2:$B$938,MATCH(ROWS(Q$1:$Q791),$R$2:$R$938,0)),"")</f>
        <v/>
      </c>
      <c r="R792" s="79">
        <f ca="1">IF(ISNUMBER(SEARCH($P$2,B792)),MAX(R$1:$R791)+1,0)</f>
        <v>0</v>
      </c>
    </row>
    <row r="793" spans="1:18" x14ac:dyDescent="0.35">
      <c r="A793" s="89">
        <v>800005</v>
      </c>
      <c r="B793" s="90" t="s">
        <v>383</v>
      </c>
      <c r="D793" s="89">
        <v>56320</v>
      </c>
      <c r="E793" s="90" t="s">
        <v>1709</v>
      </c>
      <c r="F793" s="89">
        <v>60775</v>
      </c>
      <c r="G793" s="90" t="s">
        <v>279</v>
      </c>
      <c r="H793" s="90" t="s">
        <v>196</v>
      </c>
      <c r="I793" s="90" t="s">
        <v>195</v>
      </c>
      <c r="J793" s="90" t="s">
        <v>1709</v>
      </c>
      <c r="K793" s="89">
        <v>60</v>
      </c>
      <c r="L793" s="90" t="s">
        <v>1709</v>
      </c>
      <c r="M793" s="90" t="s">
        <v>382</v>
      </c>
      <c r="N793" s="91">
        <v>40.982999999999997</v>
      </c>
      <c r="O793" s="91">
        <v>-102.96469999999999</v>
      </c>
      <c r="P793" s="82">
        <f t="shared" ca="1" si="0"/>
        <v>0</v>
      </c>
      <c r="Q793" s="81" t="str">
        <f ca="1">IFERROR(INDEX($B$2:$B$938,MATCH(ROWS(Q$1:$Q792),$R$2:$R$938,0)),"")</f>
        <v/>
      </c>
      <c r="R793" s="79">
        <f ca="1">IF(ISNUMBER(SEARCH($P$2,B793)),MAX(R$1:$R792)+1,0)</f>
        <v>0</v>
      </c>
    </row>
    <row r="794" spans="1:18" x14ac:dyDescent="0.35">
      <c r="A794" s="89">
        <v>800054</v>
      </c>
      <c r="B794" s="90" t="s">
        <v>381</v>
      </c>
      <c r="D794" s="89">
        <v>57192</v>
      </c>
      <c r="E794" s="90" t="s">
        <v>1709</v>
      </c>
      <c r="G794" s="90" t="s">
        <v>245</v>
      </c>
      <c r="H794" s="90" t="s">
        <v>196</v>
      </c>
      <c r="I794" s="90" t="s">
        <v>1709</v>
      </c>
      <c r="J794" s="90" t="s">
        <v>1709</v>
      </c>
      <c r="K794" s="89">
        <v>150</v>
      </c>
      <c r="L794" s="90" t="s">
        <v>1709</v>
      </c>
      <c r="M794" s="90" t="s">
        <v>380</v>
      </c>
      <c r="N794" s="91">
        <v>39.104166999999997</v>
      </c>
      <c r="O794" s="91">
        <v>-114.492222</v>
      </c>
      <c r="P794" s="82">
        <f t="shared" ca="1" si="0"/>
        <v>0</v>
      </c>
      <c r="Q794" s="81" t="str">
        <f ca="1">IFERROR(INDEX($B$2:$B$938,MATCH(ROWS(Q$1:$Q793),$R$2:$R$938,0)),"")</f>
        <v/>
      </c>
      <c r="R794" s="79">
        <f ca="1">IF(ISNUMBER(SEARCH($P$2,B794)),MAX(R$1:$R793)+1,0)</f>
        <v>0</v>
      </c>
    </row>
    <row r="795" spans="1:18" x14ac:dyDescent="0.35">
      <c r="A795" s="89">
        <v>900073</v>
      </c>
      <c r="B795" s="90" t="s">
        <v>379</v>
      </c>
      <c r="C795" s="89">
        <v>1001196</v>
      </c>
      <c r="D795" s="89">
        <v>8223</v>
      </c>
      <c r="E795" s="90" t="s">
        <v>1709</v>
      </c>
      <c r="G795" s="90" t="s">
        <v>167</v>
      </c>
      <c r="H795" s="90" t="s">
        <v>181</v>
      </c>
      <c r="I795" s="90" t="s">
        <v>1709</v>
      </c>
      <c r="J795" s="90" t="s">
        <v>1709</v>
      </c>
      <c r="K795" s="89">
        <v>1625</v>
      </c>
      <c r="L795" s="90" t="s">
        <v>1709</v>
      </c>
      <c r="M795" s="90" t="s">
        <v>378</v>
      </c>
      <c r="N795" s="91">
        <v>34.318600000000004</v>
      </c>
      <c r="O795" s="91">
        <v>-109.1639</v>
      </c>
      <c r="P795" s="82">
        <f t="shared" ca="1" si="0"/>
        <v>0</v>
      </c>
      <c r="Q795" s="81" t="str">
        <f ca="1">IFERROR(INDEX($B$2:$B$938,MATCH(ROWS(Q$1:$Q794),$R$2:$R$938,0)),"")</f>
        <v/>
      </c>
      <c r="R795" s="79">
        <f ca="1">IF(ISNUMBER(SEARCH($P$2,B795)),MAX(R$1:$R794)+1,0)</f>
        <v>0</v>
      </c>
    </row>
    <row r="796" spans="1:18" x14ac:dyDescent="0.35">
      <c r="A796" s="89">
        <v>501118</v>
      </c>
      <c r="B796" s="90" t="s">
        <v>377</v>
      </c>
      <c r="E796" s="90" t="s">
        <v>1709</v>
      </c>
      <c r="G796" s="90" t="s">
        <v>163</v>
      </c>
      <c r="H796" s="90" t="s">
        <v>162</v>
      </c>
      <c r="I796" s="90" t="s">
        <v>1709</v>
      </c>
      <c r="J796" s="90" t="s">
        <v>161</v>
      </c>
      <c r="K796" s="89">
        <v>1</v>
      </c>
      <c r="L796" s="90" t="s">
        <v>1709</v>
      </c>
      <c r="M796" s="90" t="s">
        <v>1709</v>
      </c>
      <c r="P796" s="82">
        <f t="shared" ca="1" si="0"/>
        <v>0</v>
      </c>
      <c r="Q796" s="81" t="str">
        <f ca="1">IFERROR(INDEX($B$2:$B$938,MATCH(ROWS(Q$1:$Q795),$R$2:$R$938,0)),"")</f>
        <v/>
      </c>
      <c r="R796" s="79">
        <f ca="1">IF(ISNUMBER(SEARCH($P$2,B796)),MAX(R$1:$R795)+1,0)</f>
        <v>0</v>
      </c>
    </row>
    <row r="797" spans="1:18" x14ac:dyDescent="0.35">
      <c r="A797" s="89">
        <v>501005</v>
      </c>
      <c r="B797" s="90" t="s">
        <v>376</v>
      </c>
      <c r="E797" s="90" t="s">
        <v>1709</v>
      </c>
      <c r="F797" s="89">
        <v>60800</v>
      </c>
      <c r="G797" s="90" t="s">
        <v>197</v>
      </c>
      <c r="H797" s="90" t="s">
        <v>162</v>
      </c>
      <c r="I797" s="90" t="s">
        <v>366</v>
      </c>
      <c r="J797" s="90" t="s">
        <v>161</v>
      </c>
      <c r="K797" s="89">
        <v>0.7</v>
      </c>
      <c r="L797" s="90" t="s">
        <v>1709</v>
      </c>
      <c r="M797" s="90" t="s">
        <v>1709</v>
      </c>
      <c r="P797" s="82">
        <f t="shared" ca="1" si="0"/>
        <v>0</v>
      </c>
      <c r="Q797" s="81" t="str">
        <f ca="1">IFERROR(INDEX($B$2:$B$938,MATCH(ROWS(Q$1:$Q796),$R$2:$R$938,0)),"")</f>
        <v/>
      </c>
      <c r="R797" s="79">
        <f ca="1">IF(ISNUMBER(SEARCH($P$2,B797)),MAX(R$1:$R796)+1,0)</f>
        <v>0</v>
      </c>
    </row>
    <row r="798" spans="1:18" x14ac:dyDescent="0.35">
      <c r="A798" s="89">
        <v>900587</v>
      </c>
      <c r="B798" s="90" t="s">
        <v>375</v>
      </c>
      <c r="E798" s="90" t="s">
        <v>1709</v>
      </c>
      <c r="G798" s="90" t="s">
        <v>190</v>
      </c>
      <c r="H798" s="90" t="s">
        <v>312</v>
      </c>
      <c r="I798" s="90" t="s">
        <v>1709</v>
      </c>
      <c r="J798" s="90" t="s">
        <v>161</v>
      </c>
      <c r="K798" s="89">
        <v>1.6</v>
      </c>
      <c r="L798" s="90" t="s">
        <v>1709</v>
      </c>
      <c r="M798" s="90" t="s">
        <v>1709</v>
      </c>
      <c r="P798" s="82">
        <f t="shared" ca="1" si="0"/>
        <v>0</v>
      </c>
      <c r="Q798" s="81" t="str">
        <f ca="1">IFERROR(INDEX($B$2:$B$938,MATCH(ROWS(Q$1:$Q797),$R$2:$R$938,0)),"")</f>
        <v/>
      </c>
      <c r="R798" s="79">
        <f ca="1">IF(ISNUMBER(SEARCH($P$2,B798)),MAX(R$1:$R797)+1,0)</f>
        <v>0</v>
      </c>
    </row>
    <row r="799" spans="1:18" x14ac:dyDescent="0.35">
      <c r="A799" s="89">
        <v>500184</v>
      </c>
      <c r="B799" s="90" t="s">
        <v>374</v>
      </c>
      <c r="D799" s="89">
        <v>3659</v>
      </c>
      <c r="E799" s="90" t="s">
        <v>1709</v>
      </c>
      <c r="F799" s="89">
        <v>60591</v>
      </c>
      <c r="G799" s="90" t="s">
        <v>225</v>
      </c>
      <c r="H799" s="90" t="s">
        <v>162</v>
      </c>
      <c r="I799" s="90" t="s">
        <v>195</v>
      </c>
      <c r="J799" s="90" t="s">
        <v>1709</v>
      </c>
      <c r="K799" s="89">
        <v>1</v>
      </c>
      <c r="L799" s="90" t="s">
        <v>25</v>
      </c>
      <c r="M799" s="90" t="s">
        <v>373</v>
      </c>
      <c r="N799" s="91">
        <v>40.623600000000003</v>
      </c>
      <c r="O799" s="91">
        <v>-111.7533</v>
      </c>
      <c r="P799" s="82">
        <f t="shared" ca="1" si="0"/>
        <v>0</v>
      </c>
      <c r="Q799" s="81" t="str">
        <f ca="1">IFERROR(INDEX($B$2:$B$938,MATCH(ROWS(Q$1:$Q798),$R$2:$R$938,0)),"")</f>
        <v/>
      </c>
      <c r="R799" s="79">
        <f ca="1">IF(ISNUMBER(SEARCH($P$2,B799)),MAX(R$1:$R798)+1,0)</f>
        <v>0</v>
      </c>
    </row>
    <row r="800" spans="1:18" x14ac:dyDescent="0.35">
      <c r="A800" s="89">
        <v>910509</v>
      </c>
      <c r="B800" s="90" t="s">
        <v>1579</v>
      </c>
      <c r="D800" s="89">
        <v>7066</v>
      </c>
      <c r="E800" s="90" t="s">
        <v>1709</v>
      </c>
      <c r="F800" s="89">
        <v>61046</v>
      </c>
      <c r="G800" s="90" t="s">
        <v>249</v>
      </c>
      <c r="H800" s="90" t="s">
        <v>162</v>
      </c>
      <c r="I800" s="90" t="s">
        <v>195</v>
      </c>
      <c r="J800" s="90" t="s">
        <v>1709</v>
      </c>
      <c r="K800" s="89">
        <v>3.6</v>
      </c>
      <c r="L800" s="90" t="s">
        <v>1709</v>
      </c>
      <c r="M800" s="90" t="s">
        <v>1580</v>
      </c>
      <c r="N800" s="91">
        <v>39.470447</v>
      </c>
      <c r="O800" s="91">
        <v>-120.10455</v>
      </c>
      <c r="P800" s="82">
        <f t="shared" ca="1" si="0"/>
        <v>0</v>
      </c>
      <c r="Q800" s="81" t="str">
        <f ca="1">IFERROR(INDEX($B$2:$B$938,MATCH(ROWS(Q$1:$Q799),$R$2:$R$938,0)),"")</f>
        <v/>
      </c>
      <c r="R800" s="79">
        <f ca="1">IF(ISNUMBER(SEARCH($P$2,B800)),MAX(R$1:$R799)+1,0)</f>
        <v>0</v>
      </c>
    </row>
    <row r="801" spans="1:18" x14ac:dyDescent="0.35">
      <c r="A801" s="89">
        <v>910546</v>
      </c>
      <c r="B801" s="90" t="s">
        <v>1746</v>
      </c>
      <c r="D801" s="89">
        <v>65773</v>
      </c>
      <c r="E801" s="90" t="s">
        <v>1709</v>
      </c>
      <c r="F801" s="89">
        <v>64292</v>
      </c>
      <c r="G801" s="90" t="s">
        <v>245</v>
      </c>
      <c r="H801" s="90" t="s">
        <v>286</v>
      </c>
      <c r="I801" s="90" t="s">
        <v>195</v>
      </c>
      <c r="J801" s="90" t="s">
        <v>1709</v>
      </c>
      <c r="K801" s="89">
        <v>12.5</v>
      </c>
      <c r="L801" s="90" t="s">
        <v>1747</v>
      </c>
      <c r="M801" s="90" t="s">
        <v>1748</v>
      </c>
      <c r="N801" s="91">
        <v>40.532133000000002</v>
      </c>
      <c r="O801" s="91">
        <v>-118.272015</v>
      </c>
      <c r="P801" s="82">
        <f t="shared" ca="1" si="0"/>
        <v>0</v>
      </c>
      <c r="Q801" s="81" t="str">
        <f ca="1">IFERROR(INDEX($B$2:$B$938,MATCH(ROWS(Q$1:$Q800),$R$2:$R$938,0)),"")</f>
        <v/>
      </c>
      <c r="R801" s="79">
        <f ca="1">IF(ISNUMBER(SEARCH($P$2,B801)),MAX(R$1:$R800)+1,0)</f>
        <v>0</v>
      </c>
    </row>
    <row r="802" spans="1:18" x14ac:dyDescent="0.35">
      <c r="A802" s="89">
        <v>800179</v>
      </c>
      <c r="B802" s="90" t="s">
        <v>372</v>
      </c>
      <c r="D802" s="89">
        <v>57096</v>
      </c>
      <c r="E802" s="90" t="s">
        <v>1709</v>
      </c>
      <c r="F802" s="89">
        <v>60890</v>
      </c>
      <c r="G802" s="90" t="s">
        <v>190</v>
      </c>
      <c r="H802" s="90" t="s">
        <v>196</v>
      </c>
      <c r="I802" s="90" t="s">
        <v>195</v>
      </c>
      <c r="J802" s="90" t="s">
        <v>1709</v>
      </c>
      <c r="K802" s="89">
        <v>98.7</v>
      </c>
      <c r="L802" s="90" t="s">
        <v>188</v>
      </c>
      <c r="M802" s="90" t="s">
        <v>1621</v>
      </c>
      <c r="N802" s="91">
        <v>45.51</v>
      </c>
      <c r="O802" s="91">
        <v>-120.48</v>
      </c>
      <c r="P802" s="82">
        <f t="shared" ca="1" si="0"/>
        <v>0</v>
      </c>
      <c r="Q802" s="81" t="str">
        <f ca="1">IFERROR(INDEX($B$2:$B$938,MATCH(ROWS(Q$1:$Q801),$R$2:$R$938,0)),"")</f>
        <v/>
      </c>
      <c r="R802" s="79">
        <f ca="1">IF(ISNUMBER(SEARCH($P$2,B802)),MAX(R$1:$R801)+1,0)</f>
        <v>0</v>
      </c>
    </row>
    <row r="803" spans="1:18" x14ac:dyDescent="0.35">
      <c r="A803" s="89">
        <v>501044</v>
      </c>
      <c r="B803" s="90" t="s">
        <v>370</v>
      </c>
      <c r="E803" s="90" t="s">
        <v>1709</v>
      </c>
      <c r="G803" s="90" t="s">
        <v>163</v>
      </c>
      <c r="H803" s="90" t="s">
        <v>162</v>
      </c>
      <c r="I803" s="90" t="s">
        <v>1709</v>
      </c>
      <c r="J803" s="90" t="s">
        <v>161</v>
      </c>
      <c r="K803" s="89">
        <v>91</v>
      </c>
      <c r="L803" s="90" t="s">
        <v>217</v>
      </c>
      <c r="M803" s="90" t="s">
        <v>1709</v>
      </c>
      <c r="P803" s="82">
        <f t="shared" ca="1" si="0"/>
        <v>0</v>
      </c>
      <c r="Q803" s="81" t="str">
        <f ca="1">IFERROR(INDEX($B$2:$B$938,MATCH(ROWS(Q$1:$Q802),$R$2:$R$938,0)),"")</f>
        <v/>
      </c>
      <c r="R803" s="79">
        <f ca="1">IF(ISNUMBER(SEARCH($P$2,B803)),MAX(R$1:$R802)+1,0)</f>
        <v>0</v>
      </c>
    </row>
    <row r="804" spans="1:18" x14ac:dyDescent="0.35">
      <c r="A804" s="89">
        <v>900037</v>
      </c>
      <c r="B804" s="90" t="s">
        <v>369</v>
      </c>
      <c r="D804" s="89">
        <v>52138</v>
      </c>
      <c r="E804" s="90" t="s">
        <v>1709</v>
      </c>
      <c r="F804" s="89">
        <v>60673</v>
      </c>
      <c r="G804" s="90" t="s">
        <v>245</v>
      </c>
      <c r="H804" s="90" t="s">
        <v>286</v>
      </c>
      <c r="I804" s="90" t="s">
        <v>366</v>
      </c>
      <c r="J804" s="90" t="s">
        <v>1709</v>
      </c>
      <c r="K804" s="89">
        <v>1.2</v>
      </c>
      <c r="L804" s="90" t="s">
        <v>1709</v>
      </c>
      <c r="M804" s="90" t="s">
        <v>368</v>
      </c>
      <c r="N804" s="91">
        <v>39.393900000000002</v>
      </c>
      <c r="O804" s="91">
        <v>-119.75369999999999</v>
      </c>
      <c r="P804" s="82">
        <f t="shared" ca="1" si="0"/>
        <v>0</v>
      </c>
      <c r="Q804" s="81" t="str">
        <f ca="1">IFERROR(INDEX($B$2:$B$938,MATCH(ROWS(Q$1:$Q803),$R$2:$R$938,0)),"")</f>
        <v/>
      </c>
      <c r="R804" s="79">
        <f ca="1">IF(ISNUMBER(SEARCH($P$2,B804)),MAX(R$1:$R803)+1,0)</f>
        <v>0</v>
      </c>
    </row>
    <row r="805" spans="1:18" x14ac:dyDescent="0.35">
      <c r="A805" s="89">
        <v>900034</v>
      </c>
      <c r="B805" s="90" t="s">
        <v>367</v>
      </c>
      <c r="D805" s="89">
        <v>50654</v>
      </c>
      <c r="E805" s="90" t="s">
        <v>1709</v>
      </c>
      <c r="F805" s="89">
        <v>60667</v>
      </c>
      <c r="G805" s="90" t="s">
        <v>245</v>
      </c>
      <c r="H805" s="90" t="s">
        <v>286</v>
      </c>
      <c r="I805" s="90" t="s">
        <v>195</v>
      </c>
      <c r="J805" s="90" t="s">
        <v>1709</v>
      </c>
      <c r="K805" s="89">
        <v>28</v>
      </c>
      <c r="L805" s="90" t="s">
        <v>1963</v>
      </c>
      <c r="M805" s="90" t="s">
        <v>365</v>
      </c>
      <c r="N805" s="91">
        <v>39.369999999999997</v>
      </c>
      <c r="O805" s="91">
        <v>-119.766944</v>
      </c>
      <c r="P805" s="82">
        <f t="shared" ca="1" si="0"/>
        <v>0</v>
      </c>
      <c r="Q805" s="81" t="str">
        <f ca="1">IFERROR(INDEX($B$2:$B$938,MATCH(ROWS(Q$1:$Q804),$R$2:$R$938,0)),"")</f>
        <v/>
      </c>
      <c r="R805" s="79">
        <f ca="1">IF(ISNUMBER(SEARCH($P$2,B805)),MAX(R$1:$R804)+1,0)</f>
        <v>0</v>
      </c>
    </row>
    <row r="806" spans="1:18" x14ac:dyDescent="0.35">
      <c r="A806" s="89">
        <v>910555</v>
      </c>
      <c r="B806" s="90" t="s">
        <v>1749</v>
      </c>
      <c r="E806" s="90" t="s">
        <v>1709</v>
      </c>
      <c r="G806" s="90" t="s">
        <v>245</v>
      </c>
      <c r="H806" s="90" t="s">
        <v>286</v>
      </c>
      <c r="I806" s="90" t="s">
        <v>1709</v>
      </c>
      <c r="J806" s="90" t="s">
        <v>1709</v>
      </c>
      <c r="K806" s="89">
        <v>36.4</v>
      </c>
      <c r="L806" s="90" t="s">
        <v>1709</v>
      </c>
      <c r="M806" s="90" t="s">
        <v>1709</v>
      </c>
      <c r="P806" s="82">
        <f t="shared" ca="1" si="0"/>
        <v>0</v>
      </c>
      <c r="Q806" s="81" t="str">
        <f ca="1">IFERROR(INDEX($B$2:$B$938,MATCH(ROWS(Q$1:$Q805),$R$2:$R$938,0)),"")</f>
        <v/>
      </c>
      <c r="R806" s="79">
        <f ca="1">IF(ISNUMBER(SEARCH($P$2,B806)),MAX(R$1:$R805)+1,0)</f>
        <v>0</v>
      </c>
    </row>
    <row r="807" spans="1:18" x14ac:dyDescent="0.35">
      <c r="A807" s="89">
        <v>900040</v>
      </c>
      <c r="B807" s="90" t="s">
        <v>364</v>
      </c>
      <c r="D807" s="89">
        <v>54665</v>
      </c>
      <c r="E807" s="90" t="s">
        <v>1709</v>
      </c>
      <c r="F807" s="89">
        <v>60676</v>
      </c>
      <c r="G807" s="90" t="s">
        <v>245</v>
      </c>
      <c r="H807" s="90" t="s">
        <v>286</v>
      </c>
      <c r="I807" s="90" t="s">
        <v>195</v>
      </c>
      <c r="J807" s="90" t="s">
        <v>1709</v>
      </c>
      <c r="K807" s="89">
        <v>18.2</v>
      </c>
      <c r="L807" s="90" t="s">
        <v>1709</v>
      </c>
      <c r="M807" s="90" t="s">
        <v>362</v>
      </c>
      <c r="N807" s="91">
        <v>39.395603000000001</v>
      </c>
      <c r="O807" s="91">
        <v>-119.746762</v>
      </c>
      <c r="P807" s="82">
        <f t="shared" ca="1" si="0"/>
        <v>0</v>
      </c>
      <c r="Q807" s="81" t="str">
        <f ca="1">IFERROR(INDEX($B$2:$B$938,MATCH(ROWS(Q$1:$Q806),$R$2:$R$938,0)),"")</f>
        <v/>
      </c>
      <c r="R807" s="79">
        <f ca="1">IF(ISNUMBER(SEARCH($P$2,B807)),MAX(R$1:$R806)+1,0)</f>
        <v>0</v>
      </c>
    </row>
    <row r="808" spans="1:18" x14ac:dyDescent="0.35">
      <c r="A808" s="89">
        <v>900041</v>
      </c>
      <c r="B808" s="90" t="s">
        <v>363</v>
      </c>
      <c r="D808" s="89">
        <v>54666</v>
      </c>
      <c r="E808" s="90" t="s">
        <v>1709</v>
      </c>
      <c r="F808" s="89">
        <v>60675</v>
      </c>
      <c r="G808" s="90" t="s">
        <v>245</v>
      </c>
      <c r="H808" s="90" t="s">
        <v>286</v>
      </c>
      <c r="I808" s="90" t="s">
        <v>195</v>
      </c>
      <c r="J808" s="90" t="s">
        <v>1709</v>
      </c>
      <c r="K808" s="89">
        <v>18.2</v>
      </c>
      <c r="L808" s="90" t="s">
        <v>1709</v>
      </c>
      <c r="M808" s="90" t="s">
        <v>362</v>
      </c>
      <c r="N808" s="91">
        <v>39.394444</v>
      </c>
      <c r="O808" s="91">
        <v>-119.7475</v>
      </c>
      <c r="P808" s="82">
        <f t="shared" ca="1" si="0"/>
        <v>0</v>
      </c>
      <c r="Q808" s="81" t="str">
        <f ca="1">IFERROR(INDEX($B$2:$B$938,MATCH(ROWS(Q$1:$Q807),$R$2:$R$938,0)),"")</f>
        <v/>
      </c>
      <c r="R808" s="79">
        <f ca="1">IF(ISNUMBER(SEARCH($P$2,B808)),MAX(R$1:$R807)+1,0)</f>
        <v>0</v>
      </c>
    </row>
    <row r="809" spans="1:18" x14ac:dyDescent="0.35">
      <c r="A809" s="89">
        <v>910510</v>
      </c>
      <c r="B809" s="90" t="s">
        <v>1581</v>
      </c>
      <c r="D809" s="89">
        <v>150</v>
      </c>
      <c r="E809" s="90" t="s">
        <v>1709</v>
      </c>
      <c r="G809" s="90" t="s">
        <v>167</v>
      </c>
      <c r="H809" s="90" t="s">
        <v>162</v>
      </c>
      <c r="I809" s="90" t="s">
        <v>1709</v>
      </c>
      <c r="J809" s="90" t="s">
        <v>1709</v>
      </c>
      <c r="K809" s="89">
        <v>13</v>
      </c>
      <c r="L809" s="90" t="s">
        <v>1565</v>
      </c>
      <c r="M809" s="90" t="s">
        <v>1582</v>
      </c>
      <c r="N809" s="91">
        <v>33.566099999999999</v>
      </c>
      <c r="O809" s="91">
        <v>-111.536</v>
      </c>
      <c r="P809" s="82">
        <f t="shared" ca="1" si="0"/>
        <v>0</v>
      </c>
      <c r="Q809" s="81" t="str">
        <f ca="1">IFERROR(INDEX($B$2:$B$938,MATCH(ROWS(Q$1:$Q808),$R$2:$R$938,0)),"")</f>
        <v/>
      </c>
      <c r="R809" s="79">
        <f ca="1">IF(ISNUMBER(SEARCH($P$2,B809)),MAX(R$1:$R808)+1,0)</f>
        <v>0</v>
      </c>
    </row>
    <row r="810" spans="1:18" x14ac:dyDescent="0.35">
      <c r="A810" s="89">
        <v>900036</v>
      </c>
      <c r="B810" s="90" t="s">
        <v>361</v>
      </c>
      <c r="D810" s="89">
        <v>50765</v>
      </c>
      <c r="E810" s="90" t="s">
        <v>1709</v>
      </c>
      <c r="G810" s="90" t="s">
        <v>245</v>
      </c>
      <c r="H810" s="90" t="s">
        <v>286</v>
      </c>
      <c r="I810" s="90" t="s">
        <v>1709</v>
      </c>
      <c r="J810" s="90" t="s">
        <v>1709</v>
      </c>
      <c r="K810" s="89">
        <v>69.2</v>
      </c>
      <c r="L810" s="90" t="s">
        <v>1709</v>
      </c>
      <c r="M810" s="90" t="s">
        <v>360</v>
      </c>
      <c r="N810" s="91">
        <v>39.547536999999998</v>
      </c>
      <c r="O810" s="91">
        <v>-118.55561299999999</v>
      </c>
      <c r="P810" s="82">
        <f t="shared" ca="1" si="0"/>
        <v>0</v>
      </c>
      <c r="Q810" s="81" t="str">
        <f ca="1">IFERROR(INDEX($B$2:$B$938,MATCH(ROWS(Q$1:$Q809),$R$2:$R$938,0)),"")</f>
        <v/>
      </c>
      <c r="R810" s="79">
        <f ca="1">IF(ISNUMBER(SEARCH($P$2,B810)),MAX(R$1:$R809)+1,0)</f>
        <v>0</v>
      </c>
    </row>
    <row r="811" spans="1:18" x14ac:dyDescent="0.35">
      <c r="A811" s="89">
        <v>910328</v>
      </c>
      <c r="B811" s="90" t="s">
        <v>359</v>
      </c>
      <c r="D811" s="89">
        <v>61858</v>
      </c>
      <c r="E811" s="90" t="s">
        <v>1709</v>
      </c>
      <c r="G811" s="90" t="s">
        <v>172</v>
      </c>
      <c r="H811" s="90" t="s">
        <v>196</v>
      </c>
      <c r="I811" s="90" t="s">
        <v>1709</v>
      </c>
      <c r="J811" s="90" t="s">
        <v>1709</v>
      </c>
      <c r="K811" s="89">
        <v>79.7</v>
      </c>
      <c r="L811" s="90" t="s">
        <v>358</v>
      </c>
      <c r="M811" s="90" t="s">
        <v>357</v>
      </c>
      <c r="N811" s="91">
        <v>45.865839999999999</v>
      </c>
      <c r="O811" s="91">
        <v>-109.476647</v>
      </c>
      <c r="P811" s="80">
        <f t="shared" ref="P811:P836" ca="1" si="1" xml:space="preserve"> CELL("contents")</f>
        <v>0</v>
      </c>
      <c r="Q811" s="81" t="str">
        <f ca="1">IFERROR(INDEX($B$2:$B$938,MATCH(ROWS(Q$1:$Q810),$R$2:$R$938,0)),"")</f>
        <v/>
      </c>
      <c r="R811" s="79">
        <f ca="1">IF(ISNUMBER(SEARCH($P$2,B811)),MAX(R$1:$R810)+1,0)</f>
        <v>0</v>
      </c>
    </row>
    <row r="812" spans="1:18" x14ac:dyDescent="0.35">
      <c r="A812" s="89">
        <v>910041</v>
      </c>
      <c r="B812" s="90" t="s">
        <v>356</v>
      </c>
      <c r="E812" s="90" t="s">
        <v>1709</v>
      </c>
      <c r="F812" s="89">
        <v>62894</v>
      </c>
      <c r="G812" s="90" t="s">
        <v>167</v>
      </c>
      <c r="H812" s="90" t="s">
        <v>312</v>
      </c>
      <c r="I812" s="90" t="s">
        <v>366</v>
      </c>
      <c r="J812" s="90" t="s">
        <v>161</v>
      </c>
      <c r="K812" s="89">
        <v>0.6</v>
      </c>
      <c r="L812" s="90" t="s">
        <v>1664</v>
      </c>
      <c r="M812" s="90" t="s">
        <v>1709</v>
      </c>
      <c r="P812" s="80">
        <f t="shared" ca="1" si="1"/>
        <v>0</v>
      </c>
      <c r="Q812" s="81" t="str">
        <f ca="1">IFERROR(INDEX($B$2:$B$938,MATCH(ROWS(Q$1:$Q811),$R$2:$R$938,0)),"")</f>
        <v/>
      </c>
      <c r="R812" s="79">
        <f ca="1">IF(ISNUMBER(SEARCH($P$2,B812)),MAX(R$1:$R811)+1,0)</f>
        <v>0</v>
      </c>
    </row>
    <row r="813" spans="1:18" x14ac:dyDescent="0.35">
      <c r="A813" s="89">
        <v>501045</v>
      </c>
      <c r="B813" s="90" t="s">
        <v>355</v>
      </c>
      <c r="E813" s="90" t="s">
        <v>1709</v>
      </c>
      <c r="G813" s="90" t="s">
        <v>163</v>
      </c>
      <c r="H813" s="90" t="s">
        <v>162</v>
      </c>
      <c r="I813" s="90" t="s">
        <v>1709</v>
      </c>
      <c r="J813" s="90" t="s">
        <v>161</v>
      </c>
      <c r="K813" s="89">
        <v>64</v>
      </c>
      <c r="L813" s="90" t="s">
        <v>217</v>
      </c>
      <c r="M813" s="90" t="s">
        <v>1709</v>
      </c>
      <c r="P813" s="80">
        <f t="shared" ca="1" si="1"/>
        <v>0</v>
      </c>
      <c r="Q813" s="81" t="str">
        <f ca="1">IFERROR(INDEX($B$2:$B$938,MATCH(ROWS(Q$1:$Q812),$R$2:$R$938,0)),"")</f>
        <v/>
      </c>
      <c r="R813" s="79">
        <f ca="1">IF(ISNUMBER(SEARCH($P$2,B813)),MAX(R$1:$R812)+1,0)</f>
        <v>0</v>
      </c>
    </row>
    <row r="814" spans="1:18" x14ac:dyDescent="0.35">
      <c r="A814" s="89">
        <v>910621</v>
      </c>
      <c r="B814" s="90" t="s">
        <v>1964</v>
      </c>
      <c r="E814" s="90" t="s">
        <v>1709</v>
      </c>
      <c r="F814" s="89">
        <v>64878</v>
      </c>
      <c r="G814" s="90" t="s">
        <v>163</v>
      </c>
      <c r="H814" s="90" t="s">
        <v>196</v>
      </c>
      <c r="I814" s="90" t="s">
        <v>195</v>
      </c>
      <c r="J814" s="90" t="s">
        <v>1709</v>
      </c>
      <c r="K814" s="89">
        <v>15</v>
      </c>
      <c r="L814" s="90" t="s">
        <v>1965</v>
      </c>
      <c r="M814" s="90" t="s">
        <v>1709</v>
      </c>
      <c r="P814" s="80">
        <f t="shared" ca="1" si="1"/>
        <v>0</v>
      </c>
      <c r="Q814" s="81" t="str">
        <f ca="1">IFERROR(INDEX($B$2:$B$938,MATCH(ROWS(Q$1:$Q813),$R$2:$R$938,0)),"")</f>
        <v/>
      </c>
      <c r="R814" s="79">
        <f ca="1">IF(ISNUMBER(SEARCH($P$2,B814)),MAX(R$1:$R813)+1,0)</f>
        <v>0</v>
      </c>
    </row>
    <row r="815" spans="1:18" x14ac:dyDescent="0.35">
      <c r="A815" s="89">
        <v>910053</v>
      </c>
      <c r="B815" s="90" t="s">
        <v>354</v>
      </c>
      <c r="C815" s="89">
        <v>1004367</v>
      </c>
      <c r="D815" s="89">
        <v>54476</v>
      </c>
      <c r="E815" s="90" t="s">
        <v>1709</v>
      </c>
      <c r="G815" s="90" t="s">
        <v>178</v>
      </c>
      <c r="H815" s="90" t="s">
        <v>166</v>
      </c>
      <c r="I815" s="90" t="s">
        <v>1709</v>
      </c>
      <c r="J815" s="90" t="s">
        <v>1709</v>
      </c>
      <c r="K815" s="89">
        <v>125</v>
      </c>
      <c r="L815" s="90" t="s">
        <v>1709</v>
      </c>
      <c r="M815" s="90" t="s">
        <v>353</v>
      </c>
      <c r="N815" s="91">
        <v>48.990499999999997</v>
      </c>
      <c r="O815" s="91">
        <v>-122.27330000000001</v>
      </c>
      <c r="P815" s="80">
        <f t="shared" ca="1" si="1"/>
        <v>0</v>
      </c>
      <c r="Q815" s="81" t="str">
        <f ca="1">IFERROR(INDEX($B$2:$B$938,MATCH(ROWS(Q$1:$Q814),$R$2:$R$938,0)),"")</f>
        <v/>
      </c>
      <c r="R815" s="79">
        <f ca="1">IF(ISNUMBER(SEARCH($P$2,B815)),MAX(R$1:$R814)+1,0)</f>
        <v>0</v>
      </c>
    </row>
    <row r="816" spans="1:18" x14ac:dyDescent="0.35">
      <c r="A816" s="89">
        <v>501119</v>
      </c>
      <c r="B816" s="90" t="s">
        <v>352</v>
      </c>
      <c r="D816" s="89">
        <v>56695</v>
      </c>
      <c r="E816" s="90" t="s">
        <v>1709</v>
      </c>
      <c r="G816" s="90" t="s">
        <v>178</v>
      </c>
      <c r="H816" s="90" t="s">
        <v>162</v>
      </c>
      <c r="I816" s="90" t="s">
        <v>1709</v>
      </c>
      <c r="J816" s="90" t="s">
        <v>1709</v>
      </c>
      <c r="K816" s="89">
        <v>92</v>
      </c>
      <c r="L816" s="90" t="s">
        <v>185</v>
      </c>
      <c r="M816" s="90" t="s">
        <v>351</v>
      </c>
      <c r="N816" s="91">
        <v>47.502499999999998</v>
      </c>
      <c r="O816" s="91">
        <v>-119.29170000000001</v>
      </c>
      <c r="P816" s="80">
        <f t="shared" ca="1" si="1"/>
        <v>0</v>
      </c>
      <c r="Q816" s="81" t="str">
        <f ca="1">IFERROR(INDEX($B$2:$B$938,MATCH(ROWS(Q$1:$Q815),$R$2:$R$938,0)),"")</f>
        <v/>
      </c>
      <c r="R816" s="79">
        <f ca="1">IF(ISNUMBER(SEARCH($P$2,B816)),MAX(R$1:$R815)+1,0)</f>
        <v>0</v>
      </c>
    </row>
    <row r="817" spans="1:18" x14ac:dyDescent="0.35">
      <c r="A817" s="89">
        <v>910042</v>
      </c>
      <c r="B817" s="90" t="s">
        <v>350</v>
      </c>
      <c r="C817" s="89">
        <v>1011465</v>
      </c>
      <c r="D817" s="89">
        <v>54854</v>
      </c>
      <c r="E817" s="90" t="s">
        <v>1709</v>
      </c>
      <c r="G817" s="90" t="s">
        <v>245</v>
      </c>
      <c r="H817" s="90" t="s">
        <v>166</v>
      </c>
      <c r="I817" s="90" t="s">
        <v>1709</v>
      </c>
      <c r="J817" s="90" t="s">
        <v>1709</v>
      </c>
      <c r="K817" s="89">
        <v>222</v>
      </c>
      <c r="L817" s="90" t="s">
        <v>1709</v>
      </c>
      <c r="M817" s="90" t="s">
        <v>349</v>
      </c>
      <c r="N817" s="91">
        <v>36.137500000000003</v>
      </c>
      <c r="O817" s="91">
        <v>-115.0339</v>
      </c>
      <c r="P817" s="80">
        <f t="shared" ca="1" si="1"/>
        <v>0</v>
      </c>
      <c r="Q817" s="81" t="str">
        <f ca="1">IFERROR(INDEX($B$2:$B$938,MATCH(ROWS(Q$1:$Q816),$R$2:$R$938,0)),"")</f>
        <v/>
      </c>
      <c r="R817" s="79">
        <f ca="1">IF(ISNUMBER(SEARCH($P$2,B817)),MAX(R$1:$R816)+1,0)</f>
        <v>0</v>
      </c>
    </row>
    <row r="818" spans="1:18" x14ac:dyDescent="0.35">
      <c r="A818" s="89">
        <v>910471</v>
      </c>
      <c r="B818" s="90" t="s">
        <v>348</v>
      </c>
      <c r="D818" s="89">
        <v>60827</v>
      </c>
      <c r="E818" s="90" t="s">
        <v>1709</v>
      </c>
      <c r="F818" s="89">
        <v>64564</v>
      </c>
      <c r="G818" s="90" t="s">
        <v>167</v>
      </c>
      <c r="H818" s="90" t="s">
        <v>189</v>
      </c>
      <c r="I818" s="90" t="s">
        <v>366</v>
      </c>
      <c r="J818" s="90" t="s">
        <v>1709</v>
      </c>
      <c r="K818" s="89">
        <v>150</v>
      </c>
      <c r="L818" s="90" t="s">
        <v>1709</v>
      </c>
      <c r="M818" s="90" t="s">
        <v>1665</v>
      </c>
      <c r="N818" s="91">
        <v>33.348840000000003</v>
      </c>
      <c r="O818" s="91">
        <v>-112.8348</v>
      </c>
      <c r="P818" s="80">
        <f t="shared" ca="1" si="1"/>
        <v>0</v>
      </c>
      <c r="Q818" s="81" t="str">
        <f ca="1">IFERROR(INDEX($B$2:$B$938,MATCH(ROWS(Q$1:$Q817),$R$2:$R$938,0)),"")</f>
        <v/>
      </c>
      <c r="R818" s="79">
        <f ca="1">IF(ISNUMBER(SEARCH($P$2,B818)),MAX(R$1:$R817)+1,0)</f>
        <v>0</v>
      </c>
    </row>
    <row r="819" spans="1:18" x14ac:dyDescent="0.35">
      <c r="A819" s="89">
        <v>910631</v>
      </c>
      <c r="B819" s="90" t="s">
        <v>1966</v>
      </c>
      <c r="E819" s="90" t="s">
        <v>1709</v>
      </c>
      <c r="G819" s="90" t="s">
        <v>167</v>
      </c>
      <c r="H819" s="90" t="s">
        <v>189</v>
      </c>
      <c r="I819" s="90" t="s">
        <v>1709</v>
      </c>
      <c r="J819" s="90" t="s">
        <v>1709</v>
      </c>
      <c r="K819" s="89">
        <v>215</v>
      </c>
      <c r="L819" s="90" t="s">
        <v>1967</v>
      </c>
      <c r="M819" s="90" t="s">
        <v>1709</v>
      </c>
      <c r="P819" s="80">
        <f t="shared" ca="1" si="1"/>
        <v>0</v>
      </c>
      <c r="Q819" s="81" t="str">
        <f ca="1">IFERROR(INDEX($B$2:$B$938,MATCH(ROWS(Q$1:$Q818),$R$2:$R$938,0)),"")</f>
        <v/>
      </c>
      <c r="R819" s="79">
        <f ca="1">IF(ISNUMBER(SEARCH($P$2,B819)),MAX(R$1:$R818)+1,0)</f>
        <v>0</v>
      </c>
    </row>
    <row r="820" spans="1:18" x14ac:dyDescent="0.35">
      <c r="A820" s="89">
        <v>910120</v>
      </c>
      <c r="B820" s="90" t="s">
        <v>347</v>
      </c>
      <c r="C820" s="89">
        <v>1000237</v>
      </c>
      <c r="D820" s="89">
        <v>55522</v>
      </c>
      <c r="E820" s="90" t="s">
        <v>1709</v>
      </c>
      <c r="G820" s="90" t="s">
        <v>167</v>
      </c>
      <c r="H820" s="90" t="s">
        <v>166</v>
      </c>
      <c r="I820" s="90" t="s">
        <v>1709</v>
      </c>
      <c r="J820" s="90" t="s">
        <v>1709</v>
      </c>
      <c r="K820" s="89">
        <v>605</v>
      </c>
      <c r="L820" s="90" t="s">
        <v>228</v>
      </c>
      <c r="M820" s="90" t="s">
        <v>346</v>
      </c>
      <c r="N820" s="91">
        <v>32.9285</v>
      </c>
      <c r="O820" s="91">
        <v>-111.5899</v>
      </c>
      <c r="P820" s="80">
        <f t="shared" ca="1" si="1"/>
        <v>0</v>
      </c>
      <c r="Q820" s="81" t="str">
        <f ca="1">IFERROR(INDEX($B$2:$B$938,MATCH(ROWS(Q$1:$Q819),$R$2:$R$938,0)),"")</f>
        <v/>
      </c>
      <c r="R820" s="79">
        <f ca="1">IF(ISNUMBER(SEARCH($P$2,B820)),MAX(R$1:$R819)+1,0)</f>
        <v>0</v>
      </c>
    </row>
    <row r="821" spans="1:18" x14ac:dyDescent="0.35">
      <c r="A821" s="89">
        <v>700120</v>
      </c>
      <c r="B821" s="90" t="s">
        <v>345</v>
      </c>
      <c r="E821" s="90" t="s">
        <v>1709</v>
      </c>
      <c r="G821" s="90" t="s">
        <v>163</v>
      </c>
      <c r="H821" s="90" t="s">
        <v>189</v>
      </c>
      <c r="I821" s="90" t="s">
        <v>1709</v>
      </c>
      <c r="J821" s="90" t="s">
        <v>161</v>
      </c>
      <c r="K821" s="89">
        <v>1</v>
      </c>
      <c r="L821" s="90" t="s">
        <v>1709</v>
      </c>
      <c r="M821" s="90" t="s">
        <v>1709</v>
      </c>
      <c r="P821" s="80">
        <f t="shared" ca="1" si="1"/>
        <v>0</v>
      </c>
      <c r="Q821" s="81" t="str">
        <f ca="1">IFERROR(INDEX($B$2:$B$938,MATCH(ROWS(Q$1:$Q820),$R$2:$R$938,0)),"")</f>
        <v/>
      </c>
      <c r="R821" s="79">
        <f ca="1">IF(ISNUMBER(SEARCH($P$2,B821)),MAX(R$1:$R820)+1,0)</f>
        <v>0</v>
      </c>
    </row>
    <row r="822" spans="1:18" x14ac:dyDescent="0.35">
      <c r="A822" s="89">
        <v>900439</v>
      </c>
      <c r="B822" s="90" t="s">
        <v>344</v>
      </c>
      <c r="C822" s="89">
        <v>1004953</v>
      </c>
      <c r="D822" s="89">
        <v>50951</v>
      </c>
      <c r="E822" s="90" t="s">
        <v>1709</v>
      </c>
      <c r="G822" s="90" t="s">
        <v>225</v>
      </c>
      <c r="H822" s="90" t="s">
        <v>181</v>
      </c>
      <c r="I822" s="90" t="s">
        <v>1709</v>
      </c>
      <c r="J822" s="90" t="s">
        <v>1709</v>
      </c>
      <c r="K822" s="89">
        <v>58.1</v>
      </c>
      <c r="L822" s="90" t="s">
        <v>1709</v>
      </c>
      <c r="M822" s="90" t="s">
        <v>343</v>
      </c>
      <c r="N822" s="91">
        <v>39.547199999999997</v>
      </c>
      <c r="O822" s="91">
        <v>-110.3917</v>
      </c>
      <c r="P822" s="80">
        <f t="shared" ca="1" si="1"/>
        <v>0</v>
      </c>
      <c r="Q822" s="81" t="str">
        <f ca="1">IFERROR(INDEX($B$2:$B$938,MATCH(ROWS(Q$1:$Q821),$R$2:$R$938,0)),"")</f>
        <v/>
      </c>
      <c r="R822" s="79">
        <f ca="1">IF(ISNUMBER(SEARCH($P$2,B822)),MAX(R$1:$R821)+1,0)</f>
        <v>0</v>
      </c>
    </row>
    <row r="823" spans="1:18" x14ac:dyDescent="0.35">
      <c r="A823" s="89">
        <v>910511</v>
      </c>
      <c r="B823" s="90" t="s">
        <v>1583</v>
      </c>
      <c r="D823" s="89">
        <v>59826</v>
      </c>
      <c r="E823" s="90" t="s">
        <v>1709</v>
      </c>
      <c r="F823" s="89">
        <v>62772</v>
      </c>
      <c r="G823" s="90" t="s">
        <v>245</v>
      </c>
      <c r="H823" s="90" t="s">
        <v>189</v>
      </c>
      <c r="I823" s="90" t="s">
        <v>195</v>
      </c>
      <c r="J823" s="90" t="s">
        <v>1709</v>
      </c>
      <c r="K823" s="89">
        <v>100</v>
      </c>
      <c r="L823" s="90" t="s">
        <v>1709</v>
      </c>
      <c r="M823" s="90" t="s">
        <v>1666</v>
      </c>
      <c r="N823" s="91">
        <v>36.518000000000001</v>
      </c>
      <c r="O823" s="91">
        <v>-116.497</v>
      </c>
      <c r="P823" s="80">
        <f t="shared" ca="1" si="1"/>
        <v>0</v>
      </c>
      <c r="Q823" s="81" t="str">
        <f ca="1">IFERROR(INDEX($B$2:$B$938,MATCH(ROWS(Q$1:$Q822),$R$2:$R$938,0)),"")</f>
        <v/>
      </c>
      <c r="R823" s="79">
        <f ca="1">IF(ISNUMBER(SEARCH($P$2,B823)),MAX(R$1:$R822)+1,0)</f>
        <v>0</v>
      </c>
    </row>
    <row r="824" spans="1:18" x14ac:dyDescent="0.35">
      <c r="A824" s="89">
        <v>500710</v>
      </c>
      <c r="B824" s="90" t="s">
        <v>342</v>
      </c>
      <c r="E824" s="90" t="s">
        <v>1709</v>
      </c>
      <c r="G824" s="90" t="s">
        <v>190</v>
      </c>
      <c r="H824" s="90" t="s">
        <v>162</v>
      </c>
      <c r="I824" s="90" t="s">
        <v>1709</v>
      </c>
      <c r="J824" s="90" t="s">
        <v>161</v>
      </c>
      <c r="K824" s="89">
        <v>0.75</v>
      </c>
      <c r="L824" s="90" t="s">
        <v>1709</v>
      </c>
      <c r="M824" s="90" t="s">
        <v>1709</v>
      </c>
      <c r="P824" s="80">
        <f t="shared" ca="1" si="1"/>
        <v>0</v>
      </c>
      <c r="Q824" s="81" t="str">
        <f ca="1">IFERROR(INDEX($B$2:$B$938,MATCH(ROWS(Q$1:$Q823),$R$2:$R$938,0)),"")</f>
        <v/>
      </c>
      <c r="R824" s="79">
        <f ca="1">IF(ISNUMBER(SEARCH($P$2,B824)),MAX(R$1:$R823)+1,0)</f>
        <v>0</v>
      </c>
    </row>
    <row r="825" spans="1:18" x14ac:dyDescent="0.35">
      <c r="A825" s="89">
        <v>710137</v>
      </c>
      <c r="B825" s="90" t="s">
        <v>341</v>
      </c>
      <c r="D825" s="89">
        <v>61369</v>
      </c>
      <c r="E825" s="90" t="s">
        <v>1709</v>
      </c>
      <c r="G825" s="90" t="s">
        <v>182</v>
      </c>
      <c r="H825" s="90" t="s">
        <v>189</v>
      </c>
      <c r="I825" s="90" t="s">
        <v>1709</v>
      </c>
      <c r="J825" s="90" t="s">
        <v>1709</v>
      </c>
      <c r="K825" s="89">
        <v>80</v>
      </c>
      <c r="L825" s="90" t="s">
        <v>1709</v>
      </c>
      <c r="M825" s="90" t="s">
        <v>340</v>
      </c>
      <c r="N825" s="91">
        <v>41.629055999999999</v>
      </c>
      <c r="O825" s="91">
        <v>-109.68347199999999</v>
      </c>
      <c r="P825" s="80">
        <f t="shared" ca="1" si="1"/>
        <v>0</v>
      </c>
      <c r="Q825" s="81" t="str">
        <f ca="1">IFERROR(INDEX($B$2:$B$938,MATCH(ROWS(Q$1:$Q824),$R$2:$R$938,0)),"")</f>
        <v/>
      </c>
      <c r="R825" s="79">
        <f ca="1">IF(ISNUMBER(SEARCH($P$2,B825)),MAX(R$1:$R824)+1,0)</f>
        <v>0</v>
      </c>
    </row>
    <row r="826" spans="1:18" x14ac:dyDescent="0.35">
      <c r="A826" s="89">
        <v>500375</v>
      </c>
      <c r="B826" s="90" t="s">
        <v>339</v>
      </c>
      <c r="D826" s="89">
        <v>6394</v>
      </c>
      <c r="E826" s="90" t="s">
        <v>1709</v>
      </c>
      <c r="G826" s="90" t="s">
        <v>182</v>
      </c>
      <c r="H826" s="90" t="s">
        <v>162</v>
      </c>
      <c r="I826" s="90" t="s">
        <v>1709</v>
      </c>
      <c r="J826" s="90" t="s">
        <v>1709</v>
      </c>
      <c r="K826" s="89">
        <v>1.7</v>
      </c>
      <c r="L826" s="90" t="s">
        <v>1709</v>
      </c>
      <c r="M826" s="90" t="s">
        <v>338</v>
      </c>
      <c r="N826" s="91">
        <v>42.728439000000002</v>
      </c>
      <c r="O826" s="91">
        <v>-110.91659199999999</v>
      </c>
      <c r="P826" s="80">
        <f t="shared" ca="1" si="1"/>
        <v>0</v>
      </c>
      <c r="Q826" s="81" t="str">
        <f ca="1">IFERROR(INDEX($B$2:$B$938,MATCH(ROWS(Q$1:$Q825),$R$2:$R$938,0)),"")</f>
        <v/>
      </c>
      <c r="R826" s="79">
        <f ca="1">IF(ISNUMBER(SEARCH($P$2,B826)),MAX(R$1:$R825)+1,0)</f>
        <v>0</v>
      </c>
    </row>
    <row r="827" spans="1:18" x14ac:dyDescent="0.35">
      <c r="A827" s="89">
        <v>500187</v>
      </c>
      <c r="B827" s="90" t="s">
        <v>337</v>
      </c>
      <c r="D827" s="89">
        <v>3850</v>
      </c>
      <c r="E827" s="90" t="s">
        <v>1709</v>
      </c>
      <c r="G827" s="90" t="s">
        <v>178</v>
      </c>
      <c r="H827" s="90" t="s">
        <v>162</v>
      </c>
      <c r="I827" s="90" t="s">
        <v>1709</v>
      </c>
      <c r="J827" s="90" t="s">
        <v>1709</v>
      </c>
      <c r="K827" s="89">
        <v>240</v>
      </c>
      <c r="L827" s="90" t="s">
        <v>25</v>
      </c>
      <c r="M827" s="90" t="s">
        <v>336</v>
      </c>
      <c r="N827" s="91">
        <v>46.060833000000002</v>
      </c>
      <c r="O827" s="91">
        <v>-122.201667</v>
      </c>
      <c r="P827" s="80">
        <f t="shared" ca="1" si="1"/>
        <v>0</v>
      </c>
      <c r="Q827" s="81" t="str">
        <f ca="1">IFERROR(INDEX($B$2:$B$938,MATCH(ROWS(Q$1:$Q826),$R$2:$R$938,0)),"")</f>
        <v/>
      </c>
      <c r="R827" s="79">
        <f ca="1">IF(ISNUMBER(SEARCH($P$2,B827)),MAX(R$1:$R826)+1,0)</f>
        <v>0</v>
      </c>
    </row>
    <row r="828" spans="1:18" x14ac:dyDescent="0.35">
      <c r="A828" s="89">
        <v>500045</v>
      </c>
      <c r="B828" s="90" t="s">
        <v>335</v>
      </c>
      <c r="D828" s="89">
        <v>6265</v>
      </c>
      <c r="E828" s="90" t="s">
        <v>1709</v>
      </c>
      <c r="G828" s="90" t="s">
        <v>178</v>
      </c>
      <c r="H828" s="90" t="s">
        <v>162</v>
      </c>
      <c r="I828" s="90" t="s">
        <v>1709</v>
      </c>
      <c r="J828" s="90" t="s">
        <v>161</v>
      </c>
      <c r="K828" s="89">
        <v>34</v>
      </c>
      <c r="L828" s="90" t="s">
        <v>1709</v>
      </c>
      <c r="M828" s="90" t="s">
        <v>334</v>
      </c>
      <c r="N828" s="91">
        <v>46.059399999999997</v>
      </c>
      <c r="O828" s="91">
        <v>-122.2594</v>
      </c>
      <c r="P828" s="80">
        <f t="shared" ca="1" si="1"/>
        <v>0</v>
      </c>
      <c r="Q828" s="81" t="str">
        <f ca="1">IFERROR(INDEX($B$2:$B$938,MATCH(ROWS(Q$1:$Q827),$R$2:$R$938,0)),"")</f>
        <v/>
      </c>
      <c r="R828" s="79">
        <f ca="1">IF(ISNUMBER(SEARCH($P$2,B828)),MAX(R$1:$R827)+1,0)</f>
        <v>0</v>
      </c>
    </row>
    <row r="829" spans="1:18" x14ac:dyDescent="0.35">
      <c r="A829" s="89">
        <v>104567</v>
      </c>
      <c r="B829" s="90" t="s">
        <v>27</v>
      </c>
      <c r="E829" s="90" t="s">
        <v>1709</v>
      </c>
      <c r="G829" s="90" t="s">
        <v>333</v>
      </c>
      <c r="H829" s="90" t="s">
        <v>332</v>
      </c>
      <c r="I829" s="90" t="s">
        <v>1709</v>
      </c>
      <c r="J829" s="90" t="s">
        <v>1709</v>
      </c>
      <c r="L829" s="90" t="s">
        <v>1968</v>
      </c>
      <c r="M829" s="90" t="s">
        <v>1709</v>
      </c>
      <c r="P829" s="80">
        <f t="shared" ca="1" si="1"/>
        <v>0</v>
      </c>
      <c r="Q829" s="81" t="str">
        <f ca="1">IFERROR(INDEX($B$2:$B$938,MATCH(ROWS(Q$1:$Q828),$R$2:$R$938,0)),"")</f>
        <v/>
      </c>
      <c r="R829" s="79">
        <f ca="1">IF(ISNUMBER(SEARCH($P$2,B829)),MAX(R$1:$R828)+1,0)</f>
        <v>0</v>
      </c>
    </row>
    <row r="830" spans="1:18" x14ac:dyDescent="0.35">
      <c r="A830" s="89">
        <v>910003</v>
      </c>
      <c r="B830" s="90" t="s">
        <v>331</v>
      </c>
      <c r="C830" s="89">
        <v>1005040</v>
      </c>
      <c r="D830" s="89">
        <v>54318</v>
      </c>
      <c r="E830" s="90" t="s">
        <v>1709</v>
      </c>
      <c r="G830" s="90" t="s">
        <v>182</v>
      </c>
      <c r="H830" s="90" t="s">
        <v>181</v>
      </c>
      <c r="I830" s="90" t="s">
        <v>1709</v>
      </c>
      <c r="J830" s="90" t="s">
        <v>1709</v>
      </c>
      <c r="K830" s="89">
        <v>30</v>
      </c>
      <c r="L830" s="90" t="s">
        <v>1709</v>
      </c>
      <c r="M830" s="90" t="s">
        <v>330</v>
      </c>
      <c r="N830" s="91">
        <v>41.593299999999999</v>
      </c>
      <c r="O830" s="91">
        <v>-109.7542</v>
      </c>
      <c r="P830" s="80">
        <f t="shared" ca="1" si="1"/>
        <v>0</v>
      </c>
      <c r="Q830" s="81" t="str">
        <f ca="1">IFERROR(INDEX($B$2:$B$938,MATCH(ROWS(Q$1:$Q829),$R$2:$R$938,0)),"")</f>
        <v/>
      </c>
      <c r="R830" s="79">
        <f ca="1">IF(ISNUMBER(SEARCH($P$2,B830)),MAX(R$1:$R829)+1,0)</f>
        <v>0</v>
      </c>
    </row>
    <row r="831" spans="1:18" x14ac:dyDescent="0.35">
      <c r="A831" s="89">
        <v>910512</v>
      </c>
      <c r="B831" s="90" t="s">
        <v>1584</v>
      </c>
      <c r="D831" s="89">
        <v>62516</v>
      </c>
      <c r="E831" s="90" t="s">
        <v>1709</v>
      </c>
      <c r="F831" s="89">
        <v>64940</v>
      </c>
      <c r="G831" s="90" t="s">
        <v>182</v>
      </c>
      <c r="H831" s="90" t="s">
        <v>196</v>
      </c>
      <c r="I831" s="90" t="s">
        <v>195</v>
      </c>
      <c r="J831" s="90" t="s">
        <v>1709</v>
      </c>
      <c r="K831" s="89">
        <v>306</v>
      </c>
      <c r="L831" s="90" t="s">
        <v>25</v>
      </c>
      <c r="M831" s="90" t="s">
        <v>1585</v>
      </c>
      <c r="N831" s="91">
        <v>42.177244999999999</v>
      </c>
      <c r="O831" s="91">
        <v>-106.23414099999999</v>
      </c>
      <c r="P831" s="80">
        <f t="shared" ca="1" si="1"/>
        <v>0</v>
      </c>
      <c r="Q831" s="81" t="str">
        <f ca="1">IFERROR(INDEX($B$2:$B$938,MATCH(ROWS(Q$1:$Q830),$R$2:$R$938,0)),"")</f>
        <v/>
      </c>
      <c r="R831" s="79">
        <f ca="1">IF(ISNUMBER(SEARCH($P$2,B831)),MAX(R$1:$R830)+1,0)</f>
        <v>0</v>
      </c>
    </row>
    <row r="832" spans="1:18" x14ac:dyDescent="0.35">
      <c r="A832" s="89">
        <v>910529</v>
      </c>
      <c r="B832" s="90" t="s">
        <v>1667</v>
      </c>
      <c r="D832" s="89">
        <v>62516</v>
      </c>
      <c r="E832" s="90" t="s">
        <v>1709</v>
      </c>
      <c r="F832" s="89">
        <v>64941</v>
      </c>
      <c r="G832" s="90" t="s">
        <v>182</v>
      </c>
      <c r="H832" s="90" t="s">
        <v>196</v>
      </c>
      <c r="I832" s="90" t="s">
        <v>195</v>
      </c>
      <c r="J832" s="90" t="s">
        <v>1709</v>
      </c>
      <c r="K832" s="89">
        <v>195.7</v>
      </c>
      <c r="L832" s="90" t="s">
        <v>25</v>
      </c>
      <c r="M832" s="90" t="s">
        <v>1585</v>
      </c>
      <c r="N832" s="91">
        <v>42.177244999999999</v>
      </c>
      <c r="O832" s="91">
        <v>-106.23414099999999</v>
      </c>
      <c r="P832" s="80">
        <f t="shared" ca="1" si="1"/>
        <v>0</v>
      </c>
      <c r="Q832" s="81" t="str">
        <f ca="1">IFERROR(INDEX($B$2:$B$938,MATCH(ROWS(Q$1:$Q831),$R$2:$R$938,0)),"")</f>
        <v/>
      </c>
      <c r="R832" s="79">
        <f ca="1">IF(ISNUMBER(SEARCH($P$2,B832)),MAX(R$1:$R831)+1,0)</f>
        <v>0</v>
      </c>
    </row>
    <row r="833" spans="1:18" x14ac:dyDescent="0.35">
      <c r="A833" s="89">
        <v>910542</v>
      </c>
      <c r="B833" s="90" t="s">
        <v>1668</v>
      </c>
      <c r="D833" s="89">
        <v>64066</v>
      </c>
      <c r="E833" s="90" t="s">
        <v>1709</v>
      </c>
      <c r="F833" s="89">
        <v>64729</v>
      </c>
      <c r="G833" s="90" t="s">
        <v>445</v>
      </c>
      <c r="H833" s="90" t="s">
        <v>196</v>
      </c>
      <c r="I833" s="90" t="s">
        <v>195</v>
      </c>
      <c r="J833" s="90" t="s">
        <v>1709</v>
      </c>
      <c r="K833" s="89">
        <v>272</v>
      </c>
      <c r="L833" s="90" t="s">
        <v>358</v>
      </c>
      <c r="M833" s="90" t="s">
        <v>1669</v>
      </c>
      <c r="N833" s="91">
        <v>34.36</v>
      </c>
      <c r="O833" s="91">
        <v>-105.44</v>
      </c>
      <c r="P833" s="80">
        <f t="shared" ca="1" si="1"/>
        <v>0</v>
      </c>
      <c r="Q833" s="81" t="str">
        <f ca="1">IFERROR(INDEX($B$2:$B$938,MATCH(ROWS(Q$1:$Q832),$R$2:$R$938,0)),"")</f>
        <v/>
      </c>
      <c r="R833" s="79">
        <f ca="1">IF(ISNUMBER(SEARCH($P$2,B833)),MAX(R$1:$R832)+1,0)</f>
        <v>0</v>
      </c>
    </row>
    <row r="834" spans="1:18" x14ac:dyDescent="0.35">
      <c r="A834" s="89">
        <v>900576</v>
      </c>
      <c r="B834" s="90" t="s">
        <v>329</v>
      </c>
      <c r="E834" s="90" t="s">
        <v>1709</v>
      </c>
      <c r="G834" s="90" t="s">
        <v>328</v>
      </c>
      <c r="H834" s="90" t="s">
        <v>166</v>
      </c>
      <c r="I834" s="90" t="s">
        <v>1709</v>
      </c>
      <c r="J834" s="90" t="s">
        <v>161</v>
      </c>
      <c r="K834" s="89">
        <v>625</v>
      </c>
      <c r="L834" s="90" t="s">
        <v>1709</v>
      </c>
      <c r="M834" s="90" t="s">
        <v>1709</v>
      </c>
      <c r="P834" s="80">
        <f t="shared" ca="1" si="1"/>
        <v>0</v>
      </c>
      <c r="Q834" s="81" t="str">
        <f ca="1">IFERROR(INDEX($B$2:$B$938,MATCH(ROWS(Q$1:$Q833),$R$2:$R$938,0)),"")</f>
        <v/>
      </c>
      <c r="R834" s="79">
        <f ca="1">IF(ISNUMBER(SEARCH($P$2,B834)),MAX(R$1:$R833)+1,0)</f>
        <v>0</v>
      </c>
    </row>
    <row r="835" spans="1:18" x14ac:dyDescent="0.35">
      <c r="A835" s="89">
        <v>900571</v>
      </c>
      <c r="B835" s="90" t="s">
        <v>327</v>
      </c>
      <c r="D835" s="89">
        <v>52015</v>
      </c>
      <c r="E835" s="90" t="s">
        <v>1709</v>
      </c>
      <c r="F835" s="89">
        <v>60313</v>
      </c>
      <c r="G835" s="90" t="s">
        <v>245</v>
      </c>
      <c r="H835" s="90" t="s">
        <v>244</v>
      </c>
      <c r="I835" s="90" t="s">
        <v>1709</v>
      </c>
      <c r="J835" s="90" t="s">
        <v>1709</v>
      </c>
      <c r="K835" s="89">
        <v>60.5</v>
      </c>
      <c r="L835" s="90" t="s">
        <v>1709</v>
      </c>
      <c r="M835" s="90" t="s">
        <v>326</v>
      </c>
      <c r="N835" s="91">
        <v>39.966299999999997</v>
      </c>
      <c r="O835" s="91">
        <v>-117.8557</v>
      </c>
      <c r="P835" s="80">
        <f t="shared" ca="1" si="1"/>
        <v>0</v>
      </c>
      <c r="Q835" s="81" t="str">
        <f ca="1">IFERROR(INDEX($B$2:$B$938,MATCH(ROWS(Q$1:$Q834),$R$2:$R$938,0)),"")</f>
        <v/>
      </c>
      <c r="R835" s="79">
        <f ca="1">IF(ISNUMBER(SEARCH($P$2,B835)),MAX(R$1:$R834)+1,0)</f>
        <v>0</v>
      </c>
    </row>
    <row r="836" spans="1:18" x14ac:dyDescent="0.35">
      <c r="A836" s="89">
        <v>900575</v>
      </c>
      <c r="B836" s="90" t="s">
        <v>325</v>
      </c>
      <c r="C836" s="89">
        <v>1006039</v>
      </c>
      <c r="D836" s="89">
        <v>56509</v>
      </c>
      <c r="E836" s="90" t="s">
        <v>1709</v>
      </c>
      <c r="G836" s="90" t="s">
        <v>225</v>
      </c>
      <c r="H836" s="90" t="s">
        <v>166</v>
      </c>
      <c r="I836" s="90" t="s">
        <v>1709</v>
      </c>
      <c r="J836" s="90" t="s">
        <v>1709</v>
      </c>
      <c r="K836" s="89">
        <v>25</v>
      </c>
      <c r="L836" s="90" t="s">
        <v>1709</v>
      </c>
      <c r="M836" s="90" t="s">
        <v>324</v>
      </c>
      <c r="N836" s="91">
        <v>40.793100000000003</v>
      </c>
      <c r="O836" s="91">
        <v>-111.9038</v>
      </c>
      <c r="P836" s="80">
        <f t="shared" ca="1" si="1"/>
        <v>0</v>
      </c>
      <c r="Q836" s="81" t="str">
        <f ca="1">IFERROR(INDEX($B$2:$B$938,MATCH(ROWS(Q$1:$Q835),$R$2:$R$938,0)),"")</f>
        <v/>
      </c>
      <c r="R836" s="79">
        <f ca="1">IF(ISNUMBER(SEARCH($P$2,B836)),MAX(R$1:$R835)+1,0)</f>
        <v>0</v>
      </c>
    </row>
    <row r="837" spans="1:18" x14ac:dyDescent="0.35">
      <c r="A837" s="89">
        <v>500232</v>
      </c>
      <c r="B837" s="90" t="s">
        <v>323</v>
      </c>
      <c r="E837" s="90" t="s">
        <v>1709</v>
      </c>
      <c r="G837" s="90" t="s">
        <v>225</v>
      </c>
      <c r="H837" s="90" t="s">
        <v>162</v>
      </c>
      <c r="I837" s="90" t="s">
        <v>1709</v>
      </c>
      <c r="J837" s="90" t="s">
        <v>161</v>
      </c>
      <c r="K837" s="89">
        <v>0.56999999999999995</v>
      </c>
      <c r="L837" s="90" t="s">
        <v>1709</v>
      </c>
      <c r="M837" s="90" t="s">
        <v>1709</v>
      </c>
      <c r="P837" s="82">
        <f t="shared" ref="P837:P854" ca="1" si="2" xml:space="preserve"> CELL("contents")</f>
        <v>0</v>
      </c>
      <c r="Q837" s="10" t="str">
        <f ca="1">IFERROR(INDEX($B$2:$B$938,MATCH(ROWS(Q$1:$Q938),$R$2:$R$938,0)),"")</f>
        <v/>
      </c>
      <c r="R837" s="79">
        <f ca="1">IF(ISNUMBER(SEARCH($P$2,B837)),MAX(R$1:$R836)+1,0)</f>
        <v>0</v>
      </c>
    </row>
    <row r="838" spans="1:18" x14ac:dyDescent="0.35">
      <c r="A838" s="89">
        <v>500027</v>
      </c>
      <c r="B838" s="90" t="s">
        <v>322</v>
      </c>
      <c r="D838" s="89">
        <v>3895</v>
      </c>
      <c r="E838" s="90" t="s">
        <v>1709</v>
      </c>
      <c r="G838" s="90" t="s">
        <v>190</v>
      </c>
      <c r="H838" s="90" t="s">
        <v>162</v>
      </c>
      <c r="I838" s="90" t="s">
        <v>1709</v>
      </c>
      <c r="J838" s="90" t="s">
        <v>1709</v>
      </c>
      <c r="K838" s="89">
        <v>1819.7</v>
      </c>
      <c r="L838" s="90" t="s">
        <v>321</v>
      </c>
      <c r="M838" s="90" t="s">
        <v>320</v>
      </c>
      <c r="N838" s="91">
        <v>45.613999999999997</v>
      </c>
      <c r="O838" s="91">
        <v>-121.13460000000001</v>
      </c>
      <c r="P838" s="82">
        <f t="shared" ca="1" si="2"/>
        <v>0</v>
      </c>
      <c r="Q838" s="10" t="str">
        <f ca="1">IFERROR(INDEX($B$2:$B$938,MATCH(ROWS(Q$1:$Q837),$R$2:$R$938,0)),"")</f>
        <v/>
      </c>
      <c r="R838" s="79">
        <f ca="1">IF(ISNUMBER(SEARCH($P$2,B838)),MAX(R$1:$R837)+1,0)</f>
        <v>0</v>
      </c>
    </row>
    <row r="839" spans="1:18" x14ac:dyDescent="0.35">
      <c r="A839" s="89">
        <v>910575</v>
      </c>
      <c r="B839" s="90" t="s">
        <v>1821</v>
      </c>
      <c r="D839" s="89">
        <v>7431</v>
      </c>
      <c r="E839" s="90" t="s">
        <v>1709</v>
      </c>
      <c r="G839" s="90" t="s">
        <v>178</v>
      </c>
      <c r="H839" s="90" t="s">
        <v>162</v>
      </c>
      <c r="I839" s="90" t="s">
        <v>1709</v>
      </c>
      <c r="J839" s="90" t="s">
        <v>1709</v>
      </c>
      <c r="K839" s="89">
        <v>6.5</v>
      </c>
      <c r="L839" s="90" t="s">
        <v>1822</v>
      </c>
      <c r="M839" s="90" t="s">
        <v>1823</v>
      </c>
      <c r="N839" s="91">
        <v>45.614375000000003</v>
      </c>
      <c r="O839" s="91">
        <v>-121.13688500000001</v>
      </c>
      <c r="P839" s="82">
        <f t="shared" ca="1" si="2"/>
        <v>0</v>
      </c>
      <c r="Q839" s="10" t="str">
        <f ca="1">IFERROR(INDEX($B$2:$B$938,MATCH(ROWS(Q$1:$Q838),$R$2:$R$938,0)),"")</f>
        <v/>
      </c>
      <c r="R839" s="79">
        <f ca="1">IF(ISNUMBER(SEARCH($P$2,B839)),MAX(R$1:$R838)+1,0)</f>
        <v>0</v>
      </c>
    </row>
    <row r="840" spans="1:18" x14ac:dyDescent="0.35">
      <c r="A840" s="89">
        <v>900577</v>
      </c>
      <c r="B840" s="90" t="s">
        <v>319</v>
      </c>
      <c r="D840" s="89">
        <v>57353</v>
      </c>
      <c r="E840" s="90" t="s">
        <v>1709</v>
      </c>
      <c r="F840" s="89">
        <v>60651</v>
      </c>
      <c r="G840" s="90" t="s">
        <v>225</v>
      </c>
      <c r="H840" s="90" t="s">
        <v>286</v>
      </c>
      <c r="I840" s="90" t="s">
        <v>195</v>
      </c>
      <c r="J840" s="90" t="s">
        <v>1709</v>
      </c>
      <c r="K840" s="89">
        <v>14</v>
      </c>
      <c r="L840" s="90" t="s">
        <v>1709</v>
      </c>
      <c r="M840" s="90" t="s">
        <v>318</v>
      </c>
      <c r="N840" s="91">
        <v>38.160653000000003</v>
      </c>
      <c r="O840" s="91">
        <v>-113.194462</v>
      </c>
      <c r="P840" s="82">
        <f t="shared" ca="1" si="2"/>
        <v>0</v>
      </c>
      <c r="Q840" s="10" t="str">
        <f ca="1">IFERROR(INDEX($B$2:$B$938,MATCH(ROWS(Q$1:$Q839),$R$2:$R$938,0)),"")</f>
        <v/>
      </c>
      <c r="R840" s="79">
        <f ca="1">IF(ISNUMBER(SEARCH($P$2,B840)),MAX(R$1:$R839)+1,0)</f>
        <v>0</v>
      </c>
    </row>
    <row r="841" spans="1:18" x14ac:dyDescent="0.35">
      <c r="A841" s="89">
        <v>500015</v>
      </c>
      <c r="B841" s="90" t="s">
        <v>317</v>
      </c>
      <c r="D841" s="89">
        <v>2195</v>
      </c>
      <c r="E841" s="90" t="s">
        <v>1709</v>
      </c>
      <c r="G841" s="90" t="s">
        <v>172</v>
      </c>
      <c r="H841" s="90" t="s">
        <v>162</v>
      </c>
      <c r="I841" s="90" t="s">
        <v>1709</v>
      </c>
      <c r="J841" s="90" t="s">
        <v>1709</v>
      </c>
      <c r="K841" s="89">
        <v>87.1</v>
      </c>
      <c r="L841" s="90" t="s">
        <v>1709</v>
      </c>
      <c r="M841" s="90" t="s">
        <v>316</v>
      </c>
      <c r="N841" s="91">
        <v>47.593155000000003</v>
      </c>
      <c r="O841" s="91">
        <v>-115.358237</v>
      </c>
      <c r="P841" s="82">
        <f t="shared" ca="1" si="2"/>
        <v>0</v>
      </c>
      <c r="Q841" s="10" t="str">
        <f ca="1">IFERROR(INDEX($B$2:$B$938,MATCH(ROWS(Q$1:$Q840),$R$2:$R$938,0)),"")</f>
        <v/>
      </c>
      <c r="R841" s="79">
        <f ca="1">IF(ISNUMBER(SEARCH($P$2,B841)),MAX(R$1:$R840)+1,0)</f>
        <v>0</v>
      </c>
    </row>
    <row r="842" spans="1:18" x14ac:dyDescent="0.35">
      <c r="A842" s="89">
        <v>700140</v>
      </c>
      <c r="B842" s="90" t="s">
        <v>315</v>
      </c>
      <c r="D842" s="89">
        <v>60432</v>
      </c>
      <c r="E842" s="90" t="s">
        <v>1709</v>
      </c>
      <c r="F842" s="89">
        <v>63608</v>
      </c>
      <c r="G842" s="90" t="s">
        <v>225</v>
      </c>
      <c r="H842" s="90" t="s">
        <v>189</v>
      </c>
      <c r="I842" s="90" t="s">
        <v>195</v>
      </c>
      <c r="J842" s="90" t="s">
        <v>161</v>
      </c>
      <c r="K842" s="89">
        <v>80</v>
      </c>
      <c r="L842" s="90" t="s">
        <v>1709</v>
      </c>
      <c r="M842" s="90" t="s">
        <v>314</v>
      </c>
      <c r="N842" s="91">
        <v>37.827081999999997</v>
      </c>
      <c r="O842" s="91">
        <v>-113.13708200000001</v>
      </c>
      <c r="P842" s="82">
        <f t="shared" ca="1" si="2"/>
        <v>0</v>
      </c>
      <c r="Q842" s="10" t="str">
        <f ca="1">IFERROR(INDEX($B$2:$B$938,MATCH(ROWS(Q$1:$Q841),$R$2:$R$938,0)),"")</f>
        <v/>
      </c>
      <c r="R842" s="79">
        <f ca="1">IF(ISNUMBER(SEARCH($P$2,B842)),MAX(R$1:$R841)+1,0)</f>
        <v>0</v>
      </c>
    </row>
    <row r="843" spans="1:18" x14ac:dyDescent="0.35">
      <c r="A843" s="89">
        <v>501006</v>
      </c>
      <c r="B843" s="90" t="s">
        <v>1750</v>
      </c>
      <c r="E843" s="90" t="s">
        <v>1709</v>
      </c>
      <c r="G843" s="90" t="s">
        <v>190</v>
      </c>
      <c r="H843" s="90" t="s">
        <v>162</v>
      </c>
      <c r="I843" s="90" t="s">
        <v>1709</v>
      </c>
      <c r="J843" s="90" t="s">
        <v>161</v>
      </c>
      <c r="K843" s="89">
        <v>0.3</v>
      </c>
      <c r="L843" s="90" t="s">
        <v>1709</v>
      </c>
      <c r="M843" s="90" t="s">
        <v>1709</v>
      </c>
      <c r="P843" s="82">
        <f t="shared" ca="1" si="2"/>
        <v>0</v>
      </c>
      <c r="Q843" s="10" t="str">
        <f ca="1">IFERROR(INDEX($B$2:$B$938,MATCH(ROWS(Q$1:$Q842),$R$2:$R$938,0)),"")</f>
        <v/>
      </c>
      <c r="R843" s="79">
        <f ca="1">IF(ISNUMBER(SEARCH($P$2,B843)),MAX(R$1:$R842)+1,0)</f>
        <v>0</v>
      </c>
    </row>
    <row r="844" spans="1:18" x14ac:dyDescent="0.35">
      <c r="A844" s="89">
        <v>910630</v>
      </c>
      <c r="B844" s="90" t="s">
        <v>1969</v>
      </c>
      <c r="E844" s="90" t="s">
        <v>1709</v>
      </c>
      <c r="G844" s="90" t="s">
        <v>190</v>
      </c>
      <c r="H844" s="90" t="s">
        <v>162</v>
      </c>
      <c r="I844" s="90" t="s">
        <v>1709</v>
      </c>
      <c r="J844" s="90" t="s">
        <v>1709</v>
      </c>
      <c r="K844" s="89">
        <v>0.9</v>
      </c>
      <c r="L844" s="90" t="s">
        <v>1709</v>
      </c>
      <c r="M844" s="90" t="s">
        <v>1709</v>
      </c>
      <c r="P844" s="82">
        <f t="shared" ca="1" si="2"/>
        <v>0</v>
      </c>
      <c r="Q844" s="10" t="str">
        <f ca="1">IFERROR(INDEX($B$2:$B$938,MATCH(ROWS(Q$1:$Q843),$R$2:$R$938,0)),"")</f>
        <v/>
      </c>
      <c r="R844" s="79">
        <f ca="1">IF(ISNUMBER(SEARCH($P$2,B844)),MAX(R$1:$R843)+1,0)</f>
        <v>0</v>
      </c>
    </row>
    <row r="845" spans="1:18" x14ac:dyDescent="0.35">
      <c r="A845" s="89">
        <v>900030</v>
      </c>
      <c r="B845" s="90" t="s">
        <v>313</v>
      </c>
      <c r="D845" s="89">
        <v>58382</v>
      </c>
      <c r="E845" s="90" t="s">
        <v>1709</v>
      </c>
      <c r="G845" s="90" t="s">
        <v>190</v>
      </c>
      <c r="H845" s="90" t="s">
        <v>312</v>
      </c>
      <c r="I845" s="90" t="s">
        <v>1709</v>
      </c>
      <c r="J845" s="90" t="s">
        <v>1709</v>
      </c>
      <c r="K845" s="89">
        <v>4.8</v>
      </c>
      <c r="L845" s="90" t="s">
        <v>1709</v>
      </c>
      <c r="M845" s="90" t="s">
        <v>311</v>
      </c>
      <c r="N845" s="91">
        <v>45.71</v>
      </c>
      <c r="O845" s="91">
        <v>-119.901111</v>
      </c>
      <c r="P845" s="82">
        <f t="shared" ca="1" si="2"/>
        <v>0</v>
      </c>
      <c r="Q845" s="10" t="str">
        <f ca="1">IFERROR(INDEX($B$2:$B$938,MATCH(ROWS(Q$1:$Q844),$R$2:$R$938,0)),"")</f>
        <v/>
      </c>
      <c r="R845" s="79">
        <f ca="1">IF(ISNUMBER(SEARCH($P$2,B845)),MAX(R$1:$R844)+1,0)</f>
        <v>0</v>
      </c>
    </row>
    <row r="846" spans="1:18" x14ac:dyDescent="0.35">
      <c r="A846" s="89">
        <v>800146</v>
      </c>
      <c r="B846" s="90" t="s">
        <v>310</v>
      </c>
      <c r="D846" s="89">
        <v>56933</v>
      </c>
      <c r="E846" s="90" t="s">
        <v>1709</v>
      </c>
      <c r="F846" s="89">
        <v>60976</v>
      </c>
      <c r="G846" s="90" t="s">
        <v>190</v>
      </c>
      <c r="H846" s="90" t="s">
        <v>196</v>
      </c>
      <c r="I846" s="90" t="s">
        <v>195</v>
      </c>
      <c r="J846" s="90" t="s">
        <v>1709</v>
      </c>
      <c r="K846" s="89">
        <v>9.9</v>
      </c>
      <c r="L846" s="90" t="s">
        <v>1709</v>
      </c>
      <c r="M846" s="90" t="s">
        <v>309</v>
      </c>
      <c r="N846" s="91">
        <v>45.675800000000002</v>
      </c>
      <c r="O846" s="91">
        <v>-119.9375</v>
      </c>
      <c r="P846" s="82">
        <f t="shared" ca="1" si="2"/>
        <v>0</v>
      </c>
      <c r="Q846" s="10" t="str">
        <f ca="1">IFERROR(INDEX($B$2:$B$938,MATCH(ROWS(Q$1:$Q845),$R$2:$R$938,0)),"")</f>
        <v/>
      </c>
      <c r="R846" s="79">
        <f ca="1">IF(ISNUMBER(SEARCH($P$2,B846)),MAX(R$1:$R845)+1,0)</f>
        <v>0</v>
      </c>
    </row>
    <row r="847" spans="1:18" x14ac:dyDescent="0.35">
      <c r="A847" s="89">
        <v>500239</v>
      </c>
      <c r="B847" s="90" t="s">
        <v>308</v>
      </c>
      <c r="D847" s="89">
        <v>57496</v>
      </c>
      <c r="E847" s="90" t="s">
        <v>1709</v>
      </c>
      <c r="F847" s="89">
        <v>60735</v>
      </c>
      <c r="G847" s="90" t="s">
        <v>178</v>
      </c>
      <c r="H847" s="90" t="s">
        <v>162</v>
      </c>
      <c r="I847" s="90" t="s">
        <v>195</v>
      </c>
      <c r="J847" s="90" t="s">
        <v>1709</v>
      </c>
      <c r="K847" s="89">
        <v>13.8</v>
      </c>
      <c r="L847" s="90" t="s">
        <v>1709</v>
      </c>
      <c r="M847" s="90" t="s">
        <v>307</v>
      </c>
      <c r="N847" s="91">
        <v>46.658000000000001</v>
      </c>
      <c r="O847" s="91">
        <v>-121.12869999999999</v>
      </c>
      <c r="P847" s="82">
        <f t="shared" ca="1" si="2"/>
        <v>0</v>
      </c>
      <c r="Q847" s="10" t="str">
        <f ca="1">IFERROR(INDEX($B$2:$B$938,MATCH(ROWS(Q$1:$Q846),$R$2:$R$938,0)),"")</f>
        <v/>
      </c>
      <c r="R847" s="79">
        <f ca="1">IF(ISNUMBER(SEARCH($P$2,B847)),MAX(R$1:$R846)+1,0)</f>
        <v>0</v>
      </c>
    </row>
    <row r="848" spans="1:18" x14ac:dyDescent="0.35">
      <c r="A848" s="89">
        <v>500170</v>
      </c>
      <c r="B848" s="90" t="s">
        <v>306</v>
      </c>
      <c r="D848" s="89">
        <v>3040</v>
      </c>
      <c r="E848" s="90" t="s">
        <v>1709</v>
      </c>
      <c r="G848" s="90" t="s">
        <v>190</v>
      </c>
      <c r="H848" s="90" t="s">
        <v>162</v>
      </c>
      <c r="I848" s="90" t="s">
        <v>1709</v>
      </c>
      <c r="J848" s="90" t="s">
        <v>1709</v>
      </c>
      <c r="K848" s="89">
        <v>42.6</v>
      </c>
      <c r="L848" s="90" t="s">
        <v>25</v>
      </c>
      <c r="M848" s="90" t="s">
        <v>305</v>
      </c>
      <c r="N848" s="91">
        <v>43.272728999999998</v>
      </c>
      <c r="O848" s="91">
        <v>-122.447498</v>
      </c>
      <c r="P848" s="82">
        <f t="shared" ca="1" si="2"/>
        <v>0</v>
      </c>
      <c r="Q848" s="10" t="str">
        <f ca="1">IFERROR(INDEX($B$2:$B$938,MATCH(ROWS(Q$1:$Q847),$R$2:$R$938,0)),"")</f>
        <v/>
      </c>
      <c r="R848" s="79">
        <f ca="1">IF(ISNUMBER(SEARCH($P$2,B848)),MAX(R$1:$R847)+1,0)</f>
        <v>0</v>
      </c>
    </row>
    <row r="849" spans="1:18" x14ac:dyDescent="0.35">
      <c r="A849" s="89">
        <v>910043</v>
      </c>
      <c r="B849" s="90" t="s">
        <v>304</v>
      </c>
      <c r="E849" s="90" t="s">
        <v>1709</v>
      </c>
      <c r="G849" s="90" t="s">
        <v>163</v>
      </c>
      <c r="H849" s="90" t="s">
        <v>220</v>
      </c>
      <c r="I849" s="90" t="s">
        <v>1709</v>
      </c>
      <c r="J849" s="90" t="s">
        <v>303</v>
      </c>
      <c r="K849" s="89">
        <v>15</v>
      </c>
      <c r="L849" s="90" t="s">
        <v>1709</v>
      </c>
      <c r="M849" s="90" t="s">
        <v>1709</v>
      </c>
      <c r="P849" s="82">
        <f t="shared" ca="1" si="2"/>
        <v>0</v>
      </c>
      <c r="Q849" s="10" t="str">
        <f ca="1">IFERROR(INDEX($B$2:$B$938,MATCH(ROWS(Q$1:$Q848),$R$2:$R$938,0)),"")</f>
        <v/>
      </c>
      <c r="R849" s="79">
        <f ca="1">IF(ISNUMBER(SEARCH($P$2,B849)),MAX(R$1:$R848)+1,0)</f>
        <v>0</v>
      </c>
    </row>
    <row r="850" spans="1:18" x14ac:dyDescent="0.35">
      <c r="A850" s="89">
        <v>810019</v>
      </c>
      <c r="B850" s="90" t="s">
        <v>302</v>
      </c>
      <c r="D850" s="89">
        <v>59817</v>
      </c>
      <c r="E850" s="90" t="s">
        <v>1709</v>
      </c>
      <c r="G850" s="90" t="s">
        <v>225</v>
      </c>
      <c r="H850" s="90" t="s">
        <v>196</v>
      </c>
      <c r="I850" s="90" t="s">
        <v>1709</v>
      </c>
      <c r="J850" s="90" t="s">
        <v>161</v>
      </c>
      <c r="K850" s="89">
        <v>3.3</v>
      </c>
      <c r="L850" s="90" t="s">
        <v>1709</v>
      </c>
      <c r="M850" s="90" t="s">
        <v>301</v>
      </c>
      <c r="N850" s="91">
        <v>40.503030000000003</v>
      </c>
      <c r="O850" s="91">
        <v>-112.37059000000001</v>
      </c>
      <c r="P850" s="82">
        <f t="shared" ca="1" si="2"/>
        <v>0</v>
      </c>
      <c r="Q850" s="10" t="str">
        <f ca="1">IFERROR(INDEX($B$2:$B$938,MATCH(ROWS(Q$1:$Q849),$R$2:$R$938,0)),"")</f>
        <v/>
      </c>
      <c r="R850" s="79">
        <f ca="1">IF(ISNUMBER(SEARCH($P$2,B850)),MAX(R$1:$R849)+1,0)</f>
        <v>0</v>
      </c>
    </row>
    <row r="851" spans="1:18" x14ac:dyDescent="0.35">
      <c r="A851" s="89">
        <v>800176</v>
      </c>
      <c r="B851" s="90" t="s">
        <v>300</v>
      </c>
      <c r="D851" s="89">
        <v>57327</v>
      </c>
      <c r="E851" s="90" t="s">
        <v>1709</v>
      </c>
      <c r="F851" s="89">
        <v>61199</v>
      </c>
      <c r="G851" s="90" t="s">
        <v>182</v>
      </c>
      <c r="H851" s="90" t="s">
        <v>196</v>
      </c>
      <c r="I851" s="90" t="s">
        <v>195</v>
      </c>
      <c r="J851" s="90" t="s">
        <v>1709</v>
      </c>
      <c r="K851" s="89">
        <v>200</v>
      </c>
      <c r="L851" s="90" t="s">
        <v>1709</v>
      </c>
      <c r="M851" s="90" t="s">
        <v>299</v>
      </c>
      <c r="N851" s="91">
        <v>42.925800000000002</v>
      </c>
      <c r="O851" s="91">
        <v>-105.7872</v>
      </c>
      <c r="P851" s="82">
        <f t="shared" ca="1" si="2"/>
        <v>0</v>
      </c>
      <c r="Q851" s="10" t="str">
        <f ca="1">IFERROR(INDEX($B$2:$B$938,MATCH(ROWS(Q$1:$Q850),$R$2:$R$938,0)),"")</f>
        <v/>
      </c>
      <c r="R851" s="79">
        <f ca="1">IF(ISNUMBER(SEARCH($P$2,B851)),MAX(R$1:$R850)+1,0)</f>
        <v>0</v>
      </c>
    </row>
    <row r="852" spans="1:18" x14ac:dyDescent="0.35">
      <c r="A852" s="89">
        <v>910530</v>
      </c>
      <c r="B852" s="90" t="s">
        <v>1670</v>
      </c>
      <c r="D852" s="89">
        <v>60654</v>
      </c>
      <c r="E852" s="90" t="s">
        <v>1709</v>
      </c>
      <c r="F852" s="89">
        <v>63108</v>
      </c>
      <c r="G852" s="90" t="s">
        <v>245</v>
      </c>
      <c r="H852" s="90" t="s">
        <v>189</v>
      </c>
      <c r="I852" s="90" t="s">
        <v>195</v>
      </c>
      <c r="J852" s="90" t="s">
        <v>1709</v>
      </c>
      <c r="K852" s="89">
        <v>180</v>
      </c>
      <c r="L852" s="90" t="s">
        <v>1671</v>
      </c>
      <c r="M852" s="90" t="s">
        <v>1672</v>
      </c>
      <c r="N852" s="91">
        <v>35.937336000000002</v>
      </c>
      <c r="O852" s="91">
        <v>-114.883999</v>
      </c>
      <c r="P852" s="82">
        <f t="shared" ca="1" si="2"/>
        <v>0</v>
      </c>
      <c r="Q852" s="10" t="str">
        <f ca="1">IFERROR(INDEX($B$2:$B$938,MATCH(ROWS(Q$1:$Q851),$R$2:$R$938,0)),"")</f>
        <v/>
      </c>
      <c r="R852" s="79">
        <f ca="1">IF(ISNUMBER(SEARCH($P$2,B852)),MAX(R$1:$R851)+1,0)</f>
        <v>0</v>
      </c>
    </row>
    <row r="853" spans="1:18" x14ac:dyDescent="0.35">
      <c r="A853" s="89">
        <v>910579</v>
      </c>
      <c r="B853" s="90" t="s">
        <v>1824</v>
      </c>
      <c r="D853" s="89">
        <v>3913</v>
      </c>
      <c r="E853" s="90" t="s">
        <v>1709</v>
      </c>
      <c r="G853" s="90" t="s">
        <v>178</v>
      </c>
      <c r="H853" s="90" t="s">
        <v>162</v>
      </c>
      <c r="I853" s="90" t="s">
        <v>1709</v>
      </c>
      <c r="J853" s="90" t="s">
        <v>1709</v>
      </c>
      <c r="K853" s="89">
        <v>25</v>
      </c>
      <c r="L853" s="90" t="s">
        <v>185</v>
      </c>
      <c r="M853" s="90" t="s">
        <v>622</v>
      </c>
      <c r="N853" s="91">
        <v>46.801600000000001</v>
      </c>
      <c r="O853" s="91">
        <v>-122.31019999999999</v>
      </c>
      <c r="P853" s="82">
        <f t="shared" ca="1" si="2"/>
        <v>0</v>
      </c>
      <c r="Q853" s="10" t="str">
        <f ca="1">IFERROR(INDEX($B$2:$B$938,MATCH(ROWS(Q$1:$Q852),$R$2:$R$938,0)),"")</f>
        <v/>
      </c>
      <c r="R853" s="79">
        <f ca="1">IF(ISNUMBER(SEARCH($P$2,B853)),MAX(R$1:$R852)+1,0)</f>
        <v>0</v>
      </c>
    </row>
    <row r="854" spans="1:18" x14ac:dyDescent="0.35">
      <c r="A854" s="89">
        <v>910580</v>
      </c>
      <c r="B854" s="90" t="s">
        <v>1825</v>
      </c>
      <c r="D854" s="89">
        <v>3913</v>
      </c>
      <c r="E854" s="90" t="s">
        <v>1709</v>
      </c>
      <c r="G854" s="90" t="s">
        <v>178</v>
      </c>
      <c r="H854" s="90" t="s">
        <v>162</v>
      </c>
      <c r="I854" s="90" t="s">
        <v>1709</v>
      </c>
      <c r="J854" s="90" t="s">
        <v>1709</v>
      </c>
      <c r="K854" s="89">
        <v>25</v>
      </c>
      <c r="L854" s="90" t="s">
        <v>185</v>
      </c>
      <c r="M854" s="90" t="s">
        <v>622</v>
      </c>
      <c r="N854" s="91">
        <v>46.801600000000001</v>
      </c>
      <c r="O854" s="91">
        <v>-122.31019999999999</v>
      </c>
      <c r="P854" s="82">
        <f t="shared" ca="1" si="2"/>
        <v>0</v>
      </c>
      <c r="Q854" s="10" t="str">
        <f ca="1">IFERROR(INDEX($B$2:$B$938,MATCH(ROWS(Q$1:$Q853),$R$2:$R$938,0)),"")</f>
        <v/>
      </c>
      <c r="R854" s="79">
        <f ca="1">IF(ISNUMBER(SEARCH($P$2,B854)),MAX(R$1:$R853)+1,0)</f>
        <v>0</v>
      </c>
    </row>
    <row r="855" spans="1:18" x14ac:dyDescent="0.35">
      <c r="A855" s="89">
        <v>910578</v>
      </c>
      <c r="B855" s="90" t="s">
        <v>1826</v>
      </c>
      <c r="D855" s="89">
        <v>3914</v>
      </c>
      <c r="E855" s="90" t="s">
        <v>1709</v>
      </c>
      <c r="G855" s="90" t="s">
        <v>178</v>
      </c>
      <c r="H855" s="90" t="s">
        <v>162</v>
      </c>
      <c r="I855" s="90" t="s">
        <v>1709</v>
      </c>
      <c r="J855" s="90" t="s">
        <v>1709</v>
      </c>
      <c r="K855" s="89">
        <v>144</v>
      </c>
      <c r="L855" s="90" t="s">
        <v>185</v>
      </c>
      <c r="M855" s="90" t="s">
        <v>1157</v>
      </c>
      <c r="N855" s="91">
        <v>47.418100000000003</v>
      </c>
      <c r="O855" s="91">
        <v>-123.2252</v>
      </c>
      <c r="P855" s="86">
        <f t="shared" ref="P855:P892" ca="1" si="3" xml:space="preserve"> CELL("contents")</f>
        <v>0</v>
      </c>
      <c r="Q855" s="10" t="str">
        <f ca="1">IFERROR(INDEX($B$2:$B$938,MATCH(ROWS(Q$1:$Q854),$R$2:$R$938,0)),"")</f>
        <v/>
      </c>
      <c r="R855" s="79">
        <f ca="1">IF(ISNUMBER(SEARCH($P$2,B855)),MAX(R$1:$R854)+1,0)</f>
        <v>0</v>
      </c>
    </row>
    <row r="856" spans="1:18" x14ac:dyDescent="0.35">
      <c r="A856" s="89">
        <v>910576</v>
      </c>
      <c r="B856" s="90" t="s">
        <v>1827</v>
      </c>
      <c r="D856" s="89">
        <v>3918</v>
      </c>
      <c r="E856" s="90" t="s">
        <v>1709</v>
      </c>
      <c r="G856" s="90" t="s">
        <v>178</v>
      </c>
      <c r="H856" s="90" t="s">
        <v>162</v>
      </c>
      <c r="I856" s="90" t="s">
        <v>1709</v>
      </c>
      <c r="J856" s="90" t="s">
        <v>1709</v>
      </c>
      <c r="K856" s="89">
        <v>204</v>
      </c>
      <c r="L856" s="90" t="s">
        <v>185</v>
      </c>
      <c r="M856" s="90" t="s">
        <v>654</v>
      </c>
      <c r="N856" s="91">
        <v>46.534700000000001</v>
      </c>
      <c r="O856" s="91">
        <v>-122.4247</v>
      </c>
      <c r="P856" s="86">
        <f t="shared" ca="1" si="3"/>
        <v>0</v>
      </c>
      <c r="Q856" s="10" t="str">
        <f ca="1">IFERROR(INDEX($B$2:$B$938,MATCH(ROWS(Q$1:$Q855),$R$2:$R$938,0)),"")</f>
        <v/>
      </c>
      <c r="R856" s="79">
        <f ca="1">IF(ISNUMBER(SEARCH($P$2,B856)),MAX(R$1:$R855)+1,0)</f>
        <v>0</v>
      </c>
    </row>
    <row r="857" spans="1:18" x14ac:dyDescent="0.35">
      <c r="A857" s="89">
        <v>910577</v>
      </c>
      <c r="B857" s="90" t="s">
        <v>1828</v>
      </c>
      <c r="D857" s="89">
        <v>3918</v>
      </c>
      <c r="E857" s="90" t="s">
        <v>1709</v>
      </c>
      <c r="G857" s="90" t="s">
        <v>178</v>
      </c>
      <c r="H857" s="90" t="s">
        <v>162</v>
      </c>
      <c r="I857" s="90" t="s">
        <v>1709</v>
      </c>
      <c r="J857" s="90" t="s">
        <v>1709</v>
      </c>
      <c r="K857" s="89">
        <v>176</v>
      </c>
      <c r="L857" s="90" t="s">
        <v>185</v>
      </c>
      <c r="M857" s="90" t="s">
        <v>654</v>
      </c>
      <c r="N857" s="91">
        <v>46.534700000000001</v>
      </c>
      <c r="O857" s="91">
        <v>-122.4247</v>
      </c>
      <c r="P857" s="86">
        <f t="shared" ca="1" si="3"/>
        <v>0</v>
      </c>
      <c r="Q857" s="10" t="str">
        <f ca="1">IFERROR(INDEX($B$2:$B$938,MATCH(ROWS(Q$1:$Q856),$R$2:$R$938,0)),"")</f>
        <v/>
      </c>
      <c r="R857" s="79">
        <f ca="1">IF(ISNUMBER(SEARCH($P$2,B857)),MAX(R$1:$R856)+1,0)</f>
        <v>0</v>
      </c>
    </row>
    <row r="858" spans="1:18" x14ac:dyDescent="0.35">
      <c r="A858" s="89">
        <v>900456</v>
      </c>
      <c r="B858" s="90" t="s">
        <v>298</v>
      </c>
      <c r="C858" s="89">
        <v>1007310</v>
      </c>
      <c r="D858" s="89">
        <v>3845</v>
      </c>
      <c r="E858" s="90" t="s">
        <v>1709</v>
      </c>
      <c r="G858" s="90" t="s">
        <v>178</v>
      </c>
      <c r="H858" s="90" t="s">
        <v>181</v>
      </c>
      <c r="I858" s="90" t="s">
        <v>1709</v>
      </c>
      <c r="J858" s="90" t="s">
        <v>1709</v>
      </c>
      <c r="K858" s="89">
        <v>1459.8</v>
      </c>
      <c r="L858" s="90" t="s">
        <v>1709</v>
      </c>
      <c r="M858" s="90" t="s">
        <v>297</v>
      </c>
      <c r="N858" s="91">
        <v>46.755938</v>
      </c>
      <c r="O858" s="91">
        <v>-122.859764</v>
      </c>
      <c r="P858" s="86">
        <f t="shared" ca="1" si="3"/>
        <v>0</v>
      </c>
      <c r="Q858" s="10" t="str">
        <f ca="1">IFERROR(INDEX($B$2:$B$938,MATCH(ROWS(Q$1:$Q857),$R$2:$R$938,0)),"")</f>
        <v/>
      </c>
      <c r="R858" s="79">
        <f ca="1">IF(ISNUMBER(SEARCH($P$2,B858)),MAX(R$1:$R857)+1,0)</f>
        <v>0</v>
      </c>
    </row>
    <row r="859" spans="1:18" x14ac:dyDescent="0.35">
      <c r="A859" s="89">
        <v>900053</v>
      </c>
      <c r="B859" s="90" t="s">
        <v>296</v>
      </c>
      <c r="C859" s="89">
        <v>1003864</v>
      </c>
      <c r="D859" s="89">
        <v>56853</v>
      </c>
      <c r="E859" s="90" t="s">
        <v>1709</v>
      </c>
      <c r="F859" s="89">
        <v>61356</v>
      </c>
      <c r="G859" s="90" t="s">
        <v>225</v>
      </c>
      <c r="H859" s="90" t="s">
        <v>232</v>
      </c>
      <c r="I859" s="90" t="s">
        <v>195</v>
      </c>
      <c r="J859" s="90" t="s">
        <v>1709</v>
      </c>
      <c r="K859" s="89">
        <v>4.8</v>
      </c>
      <c r="L859" s="90" t="s">
        <v>1709</v>
      </c>
      <c r="M859" s="90" t="s">
        <v>295</v>
      </c>
      <c r="N859" s="91">
        <v>40.549999999999997</v>
      </c>
      <c r="O859" s="91">
        <v>-112.06310000000001</v>
      </c>
      <c r="P859" s="86">
        <f t="shared" ca="1" si="3"/>
        <v>0</v>
      </c>
      <c r="Q859" s="10" t="str">
        <f ca="1">IFERROR(INDEX($B$2:$B$938,MATCH(ROWS(Q$1:$Q858),$R$2:$R$938,0)),"")</f>
        <v/>
      </c>
      <c r="R859" s="79">
        <f ca="1">IF(ISNUMBER(SEARCH($P$2,B859)),MAX(R$1:$R858)+1,0)</f>
        <v>0</v>
      </c>
    </row>
    <row r="860" spans="1:18" x14ac:dyDescent="0.35">
      <c r="A860" s="89">
        <v>501120</v>
      </c>
      <c r="B860" s="90" t="s">
        <v>294</v>
      </c>
      <c r="E860" s="90" t="s">
        <v>1709</v>
      </c>
      <c r="G860" s="90" t="s">
        <v>163</v>
      </c>
      <c r="H860" s="90" t="s">
        <v>162</v>
      </c>
      <c r="I860" s="90" t="s">
        <v>1709</v>
      </c>
      <c r="J860" s="90" t="s">
        <v>161</v>
      </c>
      <c r="K860" s="89">
        <v>21</v>
      </c>
      <c r="L860" s="90" t="s">
        <v>1709</v>
      </c>
      <c r="M860" s="90" t="s">
        <v>1709</v>
      </c>
      <c r="P860" s="86">
        <f t="shared" ca="1" si="3"/>
        <v>0</v>
      </c>
      <c r="Q860" s="10" t="str">
        <f ca="1">IFERROR(INDEX($B$2:$B$938,MATCH(ROWS(Q$1:$Q859),$R$2:$R$938,0)),"")</f>
        <v/>
      </c>
      <c r="R860" s="79">
        <f ca="1">IF(ISNUMBER(SEARCH($P$2,B860)),MAX(R$1:$R859)+1,0)</f>
        <v>0</v>
      </c>
    </row>
    <row r="861" spans="1:18" x14ac:dyDescent="0.35">
      <c r="A861" s="89">
        <v>910019</v>
      </c>
      <c r="B861" s="90" t="s">
        <v>1673</v>
      </c>
      <c r="E861" s="90" t="s">
        <v>1709</v>
      </c>
      <c r="F861" s="89">
        <v>62893</v>
      </c>
      <c r="G861" s="90" t="s">
        <v>167</v>
      </c>
      <c r="H861" s="90" t="s">
        <v>312</v>
      </c>
      <c r="I861" s="90" t="s">
        <v>366</v>
      </c>
      <c r="J861" s="90" t="s">
        <v>161</v>
      </c>
      <c r="K861" s="89">
        <v>0.6</v>
      </c>
      <c r="L861" s="90" t="s">
        <v>1664</v>
      </c>
      <c r="M861" s="90" t="s">
        <v>1709</v>
      </c>
      <c r="P861" s="86">
        <f t="shared" ca="1" si="3"/>
        <v>0</v>
      </c>
      <c r="Q861" s="10" t="str">
        <f ca="1">IFERROR(INDEX($B$2:$B$938,MATCH(ROWS(Q$1:$Q860),$R$2:$R$938,0)),"")</f>
        <v/>
      </c>
      <c r="R861" s="79">
        <f ca="1">IF(ISNUMBER(SEARCH($P$2,B861)),MAX(R$1:$R860)+1,0)</f>
        <v>0</v>
      </c>
    </row>
    <row r="862" spans="1:18" x14ac:dyDescent="0.35">
      <c r="A862" s="89">
        <v>910329</v>
      </c>
      <c r="B862" s="90" t="s">
        <v>293</v>
      </c>
      <c r="C862" s="89">
        <v>1000446</v>
      </c>
      <c r="D862" s="89">
        <v>56224</v>
      </c>
      <c r="E862" s="90" t="s">
        <v>1709</v>
      </c>
      <c r="G862" s="90" t="s">
        <v>245</v>
      </c>
      <c r="H862" s="90" t="s">
        <v>181</v>
      </c>
      <c r="I862" s="90" t="s">
        <v>1709</v>
      </c>
      <c r="J862" s="90" t="s">
        <v>1709</v>
      </c>
      <c r="K862" s="89">
        <v>242</v>
      </c>
      <c r="L862" s="90" t="s">
        <v>1709</v>
      </c>
      <c r="M862" s="90" t="s">
        <v>292</v>
      </c>
      <c r="N862" s="91">
        <v>40.746099999999998</v>
      </c>
      <c r="O862" s="91">
        <v>-116.52970000000001</v>
      </c>
      <c r="P862" s="86">
        <f t="shared" ca="1" si="3"/>
        <v>0</v>
      </c>
      <c r="Q862" s="10" t="str">
        <f ca="1">IFERROR(INDEX($B$2:$B$938,MATCH(ROWS(Q$1:$Q861),$R$2:$R$938,0)),"")</f>
        <v/>
      </c>
      <c r="R862" s="79">
        <f ca="1">IF(ISNUMBER(SEARCH($P$2,B862)),MAX(R$1:$R861)+1,0)</f>
        <v>0</v>
      </c>
    </row>
    <row r="863" spans="1:18" x14ac:dyDescent="0.35">
      <c r="A863" s="89">
        <v>810016</v>
      </c>
      <c r="B863" s="90" t="s">
        <v>291</v>
      </c>
      <c r="D863" s="89">
        <v>58571</v>
      </c>
      <c r="E863" s="90" t="s">
        <v>1709</v>
      </c>
      <c r="F863" s="89">
        <v>63027</v>
      </c>
      <c r="G863" s="90" t="s">
        <v>178</v>
      </c>
      <c r="H863" s="90" t="s">
        <v>196</v>
      </c>
      <c r="I863" s="90" t="s">
        <v>195</v>
      </c>
      <c r="J863" s="90" t="s">
        <v>161</v>
      </c>
      <c r="K863" s="89">
        <v>133.4</v>
      </c>
      <c r="L863" s="90" t="s">
        <v>1709</v>
      </c>
      <c r="M863" s="90" t="s">
        <v>290</v>
      </c>
      <c r="N863" s="91">
        <v>46.421111000000003</v>
      </c>
      <c r="O863" s="91">
        <v>-118.026944</v>
      </c>
      <c r="P863" s="86">
        <f t="shared" ca="1" si="3"/>
        <v>0</v>
      </c>
      <c r="Q863" s="10" t="str">
        <f ca="1">IFERROR(INDEX($B$2:$B$938,MATCH(ROWS(Q$1:$Q862),$R$2:$R$938,0)),"")</f>
        <v/>
      </c>
      <c r="R863" s="79">
        <f ca="1">IF(ISNUMBER(SEARCH($P$2,B863)),MAX(R$1:$R862)+1,0)</f>
        <v>0</v>
      </c>
    </row>
    <row r="864" spans="1:18" x14ac:dyDescent="0.35">
      <c r="A864" s="89">
        <v>710115</v>
      </c>
      <c r="B864" s="90" t="s">
        <v>289</v>
      </c>
      <c r="D864" s="89">
        <v>61580</v>
      </c>
      <c r="E864" s="90" t="s">
        <v>1709</v>
      </c>
      <c r="F864" s="89">
        <v>63823</v>
      </c>
      <c r="G864" s="90" t="s">
        <v>190</v>
      </c>
      <c r="H864" s="90" t="s">
        <v>189</v>
      </c>
      <c r="I864" s="90" t="s">
        <v>195</v>
      </c>
      <c r="J864" s="90" t="s">
        <v>1709</v>
      </c>
      <c r="K864" s="89">
        <v>9.9</v>
      </c>
      <c r="L864" s="90" t="s">
        <v>1709</v>
      </c>
      <c r="M864" s="90" t="s">
        <v>288</v>
      </c>
      <c r="N864" s="91">
        <v>44.192574999999998</v>
      </c>
      <c r="O864" s="91">
        <v>-121.23310600000001</v>
      </c>
      <c r="P864" s="86">
        <f t="shared" ca="1" si="3"/>
        <v>0</v>
      </c>
      <c r="Q864" s="10" t="str">
        <f ca="1">IFERROR(INDEX($B$2:$B$938,MATCH(ROWS(Q$1:$Q863),$R$2:$R$938,0)),"")</f>
        <v/>
      </c>
      <c r="R864" s="79">
        <f ca="1">IF(ISNUMBER(SEARCH($P$2,B864)),MAX(R$1:$R863)+1,0)</f>
        <v>0</v>
      </c>
    </row>
    <row r="865" spans="1:18" x14ac:dyDescent="0.35">
      <c r="A865" s="89">
        <v>910112</v>
      </c>
      <c r="B865" s="90" t="s">
        <v>287</v>
      </c>
      <c r="D865" s="89">
        <v>60785</v>
      </c>
      <c r="E865" s="90" t="s">
        <v>1709</v>
      </c>
      <c r="F865" s="89">
        <v>63319</v>
      </c>
      <c r="G865" s="90" t="s">
        <v>245</v>
      </c>
      <c r="H865" s="90" t="s">
        <v>286</v>
      </c>
      <c r="I865" s="90" t="s">
        <v>195</v>
      </c>
      <c r="J865" s="90" t="s">
        <v>1709</v>
      </c>
      <c r="K865" s="89">
        <v>24</v>
      </c>
      <c r="L865" s="90" t="s">
        <v>1970</v>
      </c>
      <c r="M865" s="90" t="s">
        <v>285</v>
      </c>
      <c r="N865" s="91">
        <v>39.667001999999997</v>
      </c>
      <c r="O865" s="91">
        <v>-117.693658</v>
      </c>
      <c r="P865" s="86">
        <f t="shared" ca="1" si="3"/>
        <v>0</v>
      </c>
      <c r="Q865" s="10" t="str">
        <f ca="1">IFERROR(INDEX($B$2:$B$938,MATCH(ROWS(Q$1:$Q864),$R$2:$R$938,0)),"")</f>
        <v/>
      </c>
      <c r="R865" s="79">
        <f ca="1">IF(ISNUMBER(SEARCH($P$2,B865)),MAX(R$1:$R864)+1,0)</f>
        <v>0</v>
      </c>
    </row>
    <row r="866" spans="1:18" x14ac:dyDescent="0.35">
      <c r="A866" s="89">
        <v>710116</v>
      </c>
      <c r="B866" s="90" t="s">
        <v>284</v>
      </c>
      <c r="D866" s="89">
        <v>61201</v>
      </c>
      <c r="E866" s="90" t="s">
        <v>1709</v>
      </c>
      <c r="F866" s="89">
        <v>63821</v>
      </c>
      <c r="G866" s="90" t="s">
        <v>190</v>
      </c>
      <c r="H866" s="90" t="s">
        <v>189</v>
      </c>
      <c r="I866" s="90" t="s">
        <v>195</v>
      </c>
      <c r="J866" s="90" t="s">
        <v>1709</v>
      </c>
      <c r="K866" s="89">
        <v>10</v>
      </c>
      <c r="L866" s="90" t="s">
        <v>1709</v>
      </c>
      <c r="M866" s="90" t="s">
        <v>283</v>
      </c>
      <c r="N866" s="91">
        <v>42.022336000000003</v>
      </c>
      <c r="O866" s="91">
        <v>-121.418873</v>
      </c>
      <c r="P866" s="86">
        <f t="shared" ca="1" si="3"/>
        <v>0</v>
      </c>
      <c r="Q866" s="10" t="str">
        <f ca="1">IFERROR(INDEX($B$2:$B$938,MATCH(ROWS(Q$1:$Q865),$R$2:$R$938,0)),"")</f>
        <v/>
      </c>
      <c r="R866" s="79">
        <f ca="1">IF(ISNUMBER(SEARCH($P$2,B866)),MAX(R$1:$R865)+1,0)</f>
        <v>0</v>
      </c>
    </row>
    <row r="867" spans="1:18" x14ac:dyDescent="0.35">
      <c r="A867" s="89">
        <v>910330</v>
      </c>
      <c r="B867" s="90" t="s">
        <v>282</v>
      </c>
      <c r="D867" s="89">
        <v>62980</v>
      </c>
      <c r="E867" s="90" t="s">
        <v>1709</v>
      </c>
      <c r="F867" s="89">
        <v>63915</v>
      </c>
      <c r="G867" s="90" t="s">
        <v>245</v>
      </c>
      <c r="H867" s="90" t="s">
        <v>189</v>
      </c>
      <c r="I867" s="90" t="s">
        <v>195</v>
      </c>
      <c r="J867" s="90" t="s">
        <v>1709</v>
      </c>
      <c r="K867" s="89">
        <v>10</v>
      </c>
      <c r="L867" s="90" t="s">
        <v>281</v>
      </c>
      <c r="M867" s="90" t="s">
        <v>1586</v>
      </c>
      <c r="N867" s="91">
        <v>39.590000000000003</v>
      </c>
      <c r="O867" s="91">
        <v>-119.52</v>
      </c>
      <c r="P867" s="86">
        <f t="shared" ca="1" si="3"/>
        <v>0</v>
      </c>
      <c r="Q867" s="10" t="str">
        <f ca="1">IFERROR(INDEX($B$2:$B$938,MATCH(ROWS(Q$1:$Q866),$R$2:$R$938,0)),"")</f>
        <v/>
      </c>
      <c r="R867" s="79">
        <f ca="1">IF(ISNUMBER(SEARCH($P$2,B867)),MAX(R$1:$R866)+1,0)</f>
        <v>0</v>
      </c>
    </row>
    <row r="868" spans="1:18" x14ac:dyDescent="0.35">
      <c r="A868" s="89">
        <v>800006</v>
      </c>
      <c r="B868" s="90" t="s">
        <v>280</v>
      </c>
      <c r="D868" s="89">
        <v>56460</v>
      </c>
      <c r="E868" s="90" t="s">
        <v>1709</v>
      </c>
      <c r="F868" s="89">
        <v>60818</v>
      </c>
      <c r="G868" s="90" t="s">
        <v>279</v>
      </c>
      <c r="H868" s="90" t="s">
        <v>196</v>
      </c>
      <c r="I868" s="90" t="s">
        <v>195</v>
      </c>
      <c r="J868" s="90" t="s">
        <v>1709</v>
      </c>
      <c r="K868" s="89">
        <v>75</v>
      </c>
      <c r="L868" s="90" t="s">
        <v>1709</v>
      </c>
      <c r="M868" s="90" t="s">
        <v>278</v>
      </c>
      <c r="N868" s="91">
        <v>37.673499999999997</v>
      </c>
      <c r="O868" s="91">
        <v>-102.8622</v>
      </c>
      <c r="P868" s="86">
        <f t="shared" ca="1" si="3"/>
        <v>0</v>
      </c>
      <c r="Q868" s="10" t="str">
        <f ca="1">IFERROR(INDEX($B$2:$B$938,MATCH(ROWS(Q$1:$Q867),$R$2:$R$938,0)),"")</f>
        <v/>
      </c>
      <c r="R868" s="79">
        <f ca="1">IF(ISNUMBER(SEARCH($P$2,B868)),MAX(R$1:$R867)+1,0)</f>
        <v>0</v>
      </c>
    </row>
    <row r="869" spans="1:18" x14ac:dyDescent="0.35">
      <c r="A869" s="89">
        <v>500238</v>
      </c>
      <c r="B869" s="90" t="s">
        <v>277</v>
      </c>
      <c r="D869" s="89">
        <v>50382</v>
      </c>
      <c r="E869" s="90" t="s">
        <v>1709</v>
      </c>
      <c r="F869" s="89">
        <v>61848</v>
      </c>
      <c r="G869" s="90" t="s">
        <v>178</v>
      </c>
      <c r="H869" s="90" t="s">
        <v>162</v>
      </c>
      <c r="I869" s="90" t="s">
        <v>195</v>
      </c>
      <c r="J869" s="90" t="s">
        <v>1709</v>
      </c>
      <c r="K869" s="89">
        <v>2.2000000000000002</v>
      </c>
      <c r="L869" s="90" t="s">
        <v>1709</v>
      </c>
      <c r="M869" s="90" t="s">
        <v>276</v>
      </c>
      <c r="N869" s="91">
        <v>46.088332999999999</v>
      </c>
      <c r="O869" s="91">
        <v>-118.254722</v>
      </c>
      <c r="P869" s="86">
        <f t="shared" ca="1" si="3"/>
        <v>0</v>
      </c>
      <c r="Q869" s="10" t="str">
        <f ca="1">IFERROR(INDEX($B$2:$B$938,MATCH(ROWS(Q$1:$Q868),$R$2:$R$938,0)),"")</f>
        <v/>
      </c>
      <c r="R869" s="79">
        <f ca="1">IF(ISNUMBER(SEARCH($P$2,B869)),MAX(R$1:$R868)+1,0)</f>
        <v>0</v>
      </c>
    </row>
    <row r="870" spans="1:18" x14ac:dyDescent="0.35">
      <c r="A870" s="89">
        <v>501121</v>
      </c>
      <c r="B870" s="90" t="s">
        <v>275</v>
      </c>
      <c r="E870" s="90" t="s">
        <v>1709</v>
      </c>
      <c r="G870" s="90" t="s">
        <v>163</v>
      </c>
      <c r="H870" s="90" t="s">
        <v>162</v>
      </c>
      <c r="I870" s="90" t="s">
        <v>1709</v>
      </c>
      <c r="J870" s="90" t="s">
        <v>161</v>
      </c>
      <c r="K870" s="89">
        <v>9.3000000000000007</v>
      </c>
      <c r="L870" s="90" t="s">
        <v>1709</v>
      </c>
      <c r="M870" s="90" t="s">
        <v>1709</v>
      </c>
      <c r="P870" s="86">
        <f t="shared" ca="1" si="3"/>
        <v>0</v>
      </c>
      <c r="Q870" s="10" t="str">
        <f ca="1">IFERROR(INDEX($B$2:$B$938,MATCH(ROWS(Q$1:$Q869),$R$2:$R$938,0)),"")</f>
        <v/>
      </c>
      <c r="R870" s="79">
        <f ca="1">IF(ISNUMBER(SEARCH($P$2,B870)),MAX(R$1:$R869)+1,0)</f>
        <v>0</v>
      </c>
    </row>
    <row r="871" spans="1:18" x14ac:dyDescent="0.35">
      <c r="A871" s="89">
        <v>999998</v>
      </c>
      <c r="B871" s="90" t="s">
        <v>274</v>
      </c>
      <c r="E871" s="90" t="s">
        <v>1709</v>
      </c>
      <c r="G871" s="90" t="s">
        <v>1674</v>
      </c>
      <c r="H871" s="90" t="s">
        <v>272</v>
      </c>
      <c r="I871" s="90" t="s">
        <v>1709</v>
      </c>
      <c r="J871" s="90" t="s">
        <v>1709</v>
      </c>
      <c r="L871" s="90" t="s">
        <v>1709</v>
      </c>
      <c r="M871" s="90" t="s">
        <v>1709</v>
      </c>
      <c r="P871" s="86">
        <f t="shared" ca="1" si="3"/>
        <v>0</v>
      </c>
      <c r="Q871" s="10" t="str">
        <f ca="1">IFERROR(INDEX($B$2:$B$938,MATCH(ROWS(Q$1:$Q870),$R$2:$R$938,0)),"")</f>
        <v/>
      </c>
      <c r="R871" s="79">
        <f ca="1">IF(ISNUMBER(SEARCH($P$2,B871)),MAX(R$1:$R870)+1,0)</f>
        <v>0</v>
      </c>
    </row>
    <row r="872" spans="1:18" x14ac:dyDescent="0.35">
      <c r="A872" s="89">
        <v>999999</v>
      </c>
      <c r="B872" s="90" t="s">
        <v>273</v>
      </c>
      <c r="E872" s="90" t="s">
        <v>1709</v>
      </c>
      <c r="G872" s="90" t="s">
        <v>1674</v>
      </c>
      <c r="H872" s="90" t="s">
        <v>272</v>
      </c>
      <c r="I872" s="90" t="s">
        <v>1709</v>
      </c>
      <c r="J872" s="90" t="s">
        <v>1709</v>
      </c>
      <c r="L872" s="90" t="s">
        <v>1709</v>
      </c>
      <c r="M872" s="90" t="s">
        <v>1709</v>
      </c>
      <c r="P872" s="86">
        <f t="shared" ca="1" si="3"/>
        <v>0</v>
      </c>
      <c r="Q872" s="10" t="str">
        <f ca="1">IFERROR(INDEX($B$2:$B$938,MATCH(ROWS(Q$1:$Q871),$R$2:$R$938,0)),"")</f>
        <v/>
      </c>
      <c r="R872" s="79">
        <f ca="1">IF(ISNUMBER(SEARCH($P$2,B872)),MAX(R$1:$R871)+1,0)</f>
        <v>0</v>
      </c>
    </row>
    <row r="873" spans="1:18" x14ac:dyDescent="0.35">
      <c r="A873" s="89">
        <v>500026</v>
      </c>
      <c r="B873" s="90" t="s">
        <v>271</v>
      </c>
      <c r="D873" s="89">
        <v>3861</v>
      </c>
      <c r="E873" s="90" t="s">
        <v>1709</v>
      </c>
      <c r="G873" s="90" t="s">
        <v>178</v>
      </c>
      <c r="H873" s="90" t="s">
        <v>162</v>
      </c>
      <c r="I873" s="90" t="s">
        <v>1709</v>
      </c>
      <c r="J873" s="90" t="s">
        <v>1709</v>
      </c>
      <c r="K873" s="89">
        <v>104.8</v>
      </c>
      <c r="L873" s="90" t="s">
        <v>1709</v>
      </c>
      <c r="M873" s="90" t="s">
        <v>270</v>
      </c>
      <c r="N873" s="91">
        <v>48.649000000000001</v>
      </c>
      <c r="O873" s="91">
        <v>-121.69070000000001</v>
      </c>
      <c r="P873" s="86">
        <f t="shared" ca="1" si="3"/>
        <v>0</v>
      </c>
      <c r="Q873" s="10" t="str">
        <f ca="1">IFERROR(INDEX($B$2:$B$938,MATCH(ROWS(Q$1:$Q872),$R$2:$R$938,0)),"")</f>
        <v/>
      </c>
      <c r="R873" s="79">
        <f ca="1">IF(ISNUMBER(SEARCH($P$2,B873)),MAX(R$1:$R872)+1,0)</f>
        <v>0</v>
      </c>
    </row>
    <row r="874" spans="1:18" x14ac:dyDescent="0.35">
      <c r="A874" s="89">
        <v>501122</v>
      </c>
      <c r="B874" s="90" t="s">
        <v>269</v>
      </c>
      <c r="E874" s="90" t="s">
        <v>1709</v>
      </c>
      <c r="G874" s="90" t="s">
        <v>163</v>
      </c>
      <c r="H874" s="90" t="s">
        <v>162</v>
      </c>
      <c r="I874" s="90" t="s">
        <v>1709</v>
      </c>
      <c r="J874" s="90" t="s">
        <v>161</v>
      </c>
      <c r="K874" s="89">
        <v>10</v>
      </c>
      <c r="L874" s="90" t="s">
        <v>1709</v>
      </c>
      <c r="M874" s="90" t="s">
        <v>1709</v>
      </c>
      <c r="P874" s="86">
        <f t="shared" ca="1" si="3"/>
        <v>0</v>
      </c>
      <c r="Q874" s="10" t="str">
        <f ca="1">IFERROR(INDEX($B$2:$B$938,MATCH(ROWS(Q$1:$Q873),$R$2:$R$938,0)),"")</f>
        <v/>
      </c>
      <c r="R874" s="79">
        <f ca="1">IF(ISNUMBER(SEARCH($P$2,B874)),MAX(R$1:$R873)+1,0)</f>
        <v>0</v>
      </c>
    </row>
    <row r="875" spans="1:18" x14ac:dyDescent="0.35">
      <c r="A875" s="89">
        <v>501123</v>
      </c>
      <c r="B875" s="90" t="s">
        <v>268</v>
      </c>
      <c r="E875" s="90" t="s">
        <v>1709</v>
      </c>
      <c r="G875" s="90" t="s">
        <v>163</v>
      </c>
      <c r="H875" s="90" t="s">
        <v>162</v>
      </c>
      <c r="I875" s="90" t="s">
        <v>1709</v>
      </c>
      <c r="J875" s="90" t="s">
        <v>161</v>
      </c>
      <c r="K875" s="89">
        <v>10.99</v>
      </c>
      <c r="L875" s="90" t="s">
        <v>1709</v>
      </c>
      <c r="M875" s="90" t="s">
        <v>1709</v>
      </c>
      <c r="P875" s="86">
        <f t="shared" ca="1" si="3"/>
        <v>0</v>
      </c>
      <c r="Q875" s="10" t="str">
        <f ca="1">IFERROR(INDEX($B$2:$B$938,MATCH(ROWS(Q$1:$Q874),$R$2:$R$938,0)),"")</f>
        <v/>
      </c>
      <c r="R875" s="79">
        <f ca="1">IF(ISNUMBER(SEARCH($P$2,B875)),MAX(R$1:$R874)+1,0)</f>
        <v>0</v>
      </c>
    </row>
    <row r="876" spans="1:18" x14ac:dyDescent="0.35">
      <c r="A876" s="89">
        <v>500062</v>
      </c>
      <c r="B876" s="90" t="s">
        <v>267</v>
      </c>
      <c r="D876" s="89">
        <v>9096</v>
      </c>
      <c r="E876" s="90" t="s">
        <v>1709</v>
      </c>
      <c r="F876" s="89">
        <v>60499</v>
      </c>
      <c r="G876" s="90" t="s">
        <v>178</v>
      </c>
      <c r="H876" s="90" t="s">
        <v>162</v>
      </c>
      <c r="I876" s="90" t="s">
        <v>1709</v>
      </c>
      <c r="J876" s="90" t="s">
        <v>1709</v>
      </c>
      <c r="K876" s="89">
        <v>10</v>
      </c>
      <c r="L876" s="90" t="s">
        <v>1709</v>
      </c>
      <c r="M876" s="90" t="s">
        <v>266</v>
      </c>
      <c r="N876" s="91">
        <v>47.654443999999998</v>
      </c>
      <c r="O876" s="91">
        <v>-117.41888899999999</v>
      </c>
      <c r="P876" s="86">
        <f t="shared" ca="1" si="3"/>
        <v>0</v>
      </c>
      <c r="Q876" s="10" t="str">
        <f ca="1">IFERROR(INDEX($B$2:$B$938,MATCH(ROWS(Q$1:$Q875),$R$2:$R$938,0)),"")</f>
        <v/>
      </c>
      <c r="R876" s="79">
        <f ca="1">IF(ISNUMBER(SEARCH($P$2,B876)),MAX(R$1:$R875)+1,0)</f>
        <v>0</v>
      </c>
    </row>
    <row r="877" spans="1:18" x14ac:dyDescent="0.35">
      <c r="A877" s="89">
        <v>510108</v>
      </c>
      <c r="B877" s="90" t="s">
        <v>265</v>
      </c>
      <c r="E877" s="90" t="s">
        <v>1709</v>
      </c>
      <c r="G877" s="90" t="s">
        <v>163</v>
      </c>
      <c r="H877" s="90" t="s">
        <v>162</v>
      </c>
      <c r="I877" s="90" t="s">
        <v>1709</v>
      </c>
      <c r="J877" s="90" t="s">
        <v>1709</v>
      </c>
      <c r="K877" s="89">
        <v>81.400000000000006</v>
      </c>
      <c r="L877" s="90" t="s">
        <v>1709</v>
      </c>
      <c r="M877" s="90" t="s">
        <v>1709</v>
      </c>
      <c r="P877" s="86">
        <f t="shared" ca="1" si="3"/>
        <v>0</v>
      </c>
      <c r="Q877" s="10" t="str">
        <f ca="1">IFERROR(INDEX($B$2:$B$938,MATCH(ROWS(Q$1:$Q876),$R$2:$R$938,0)),"")</f>
        <v/>
      </c>
      <c r="R877" s="79">
        <f ca="1">IF(ISNUMBER(SEARCH($P$2,B877)),MAX(R$1:$R876)+1,0)</f>
        <v>0</v>
      </c>
    </row>
    <row r="878" spans="1:18" x14ac:dyDescent="0.35">
      <c r="A878" s="89">
        <v>501124</v>
      </c>
      <c r="B878" s="90" t="s">
        <v>264</v>
      </c>
      <c r="E878" s="90" t="s">
        <v>1709</v>
      </c>
      <c r="G878" s="90" t="s">
        <v>163</v>
      </c>
      <c r="H878" s="90" t="s">
        <v>162</v>
      </c>
      <c r="I878" s="90" t="s">
        <v>1709</v>
      </c>
      <c r="J878" s="90" t="s">
        <v>161</v>
      </c>
      <c r="K878" s="89">
        <v>25</v>
      </c>
      <c r="L878" s="90" t="s">
        <v>1709</v>
      </c>
      <c r="M878" s="90" t="s">
        <v>1709</v>
      </c>
      <c r="P878" s="86">
        <f t="shared" ca="1" si="3"/>
        <v>0</v>
      </c>
      <c r="Q878" s="10" t="str">
        <f ca="1">IFERROR(INDEX($B$2:$B$938,MATCH(ROWS(Q$1:$Q877),$R$2:$R$938,0)),"")</f>
        <v/>
      </c>
      <c r="R878" s="79">
        <f ca="1">IF(ISNUMBER(SEARCH($P$2,B878)),MAX(R$1:$R877)+1,0)</f>
        <v>0</v>
      </c>
    </row>
    <row r="879" spans="1:18" x14ac:dyDescent="0.35">
      <c r="A879" s="89">
        <v>501125</v>
      </c>
      <c r="B879" s="90" t="s">
        <v>263</v>
      </c>
      <c r="E879" s="90" t="s">
        <v>1709</v>
      </c>
      <c r="G879" s="90" t="s">
        <v>163</v>
      </c>
      <c r="H879" s="90" t="s">
        <v>162</v>
      </c>
      <c r="I879" s="90" t="s">
        <v>1709</v>
      </c>
      <c r="J879" s="90" t="s">
        <v>161</v>
      </c>
      <c r="K879" s="89">
        <v>60</v>
      </c>
      <c r="L879" s="90" t="s">
        <v>1709</v>
      </c>
      <c r="M879" s="90" t="s">
        <v>1709</v>
      </c>
      <c r="P879" s="86">
        <f t="shared" ca="1" si="3"/>
        <v>0</v>
      </c>
      <c r="Q879" s="10" t="str">
        <f ca="1">IFERROR(INDEX($B$2:$B$938,MATCH(ROWS(Q$1:$Q878),$R$2:$R$938,0)),"")</f>
        <v/>
      </c>
      <c r="R879" s="79">
        <f ca="1">IF(ISNUMBER(SEARCH($P$2,B879)),MAX(R$1:$R878)+1,0)</f>
        <v>0</v>
      </c>
    </row>
    <row r="880" spans="1:18" x14ac:dyDescent="0.35">
      <c r="A880" s="89">
        <v>700121</v>
      </c>
      <c r="B880" s="90" t="s">
        <v>262</v>
      </c>
      <c r="D880" s="89">
        <v>58660</v>
      </c>
      <c r="E880" s="90" t="s">
        <v>1709</v>
      </c>
      <c r="F880" s="89">
        <v>63161</v>
      </c>
      <c r="G880" s="90" t="s">
        <v>225</v>
      </c>
      <c r="H880" s="90" t="s">
        <v>189</v>
      </c>
      <c r="I880" s="90" t="s">
        <v>195</v>
      </c>
      <c r="J880" s="90" t="s">
        <v>161</v>
      </c>
      <c r="K880" s="89">
        <v>100</v>
      </c>
      <c r="L880" s="90" t="s">
        <v>1709</v>
      </c>
      <c r="M880" s="90" t="s">
        <v>261</v>
      </c>
      <c r="N880" s="91">
        <v>37.882778000000002</v>
      </c>
      <c r="O880" s="91">
        <v>-112.904167</v>
      </c>
      <c r="P880" s="86">
        <f t="shared" ca="1" si="3"/>
        <v>0</v>
      </c>
      <c r="Q880" s="10" t="str">
        <f ca="1">IFERROR(INDEX($B$2:$B$938,MATCH(ROWS(Q$1:$Q879),$R$2:$R$938,0)),"")</f>
        <v/>
      </c>
      <c r="R880" s="79">
        <f ca="1">IF(ISNUMBER(SEARCH($P$2,B880)),MAX(R$1:$R879)+1,0)</f>
        <v>0</v>
      </c>
    </row>
    <row r="881" spans="1:18" x14ac:dyDescent="0.35">
      <c r="A881" s="89">
        <v>910531</v>
      </c>
      <c r="B881" s="90" t="s">
        <v>1675</v>
      </c>
      <c r="C881" s="89">
        <v>1000270</v>
      </c>
      <c r="D881" s="89">
        <v>55802</v>
      </c>
      <c r="E881" s="90" t="s">
        <v>1709</v>
      </c>
      <c r="G881" s="90" t="s">
        <v>445</v>
      </c>
      <c r="H881" s="90" t="s">
        <v>166</v>
      </c>
      <c r="I881" s="90" t="s">
        <v>1709</v>
      </c>
      <c r="J881" s="90" t="s">
        <v>1709</v>
      </c>
      <c r="K881" s="89">
        <v>155</v>
      </c>
      <c r="L881" s="90" t="s">
        <v>1676</v>
      </c>
      <c r="M881" s="90" t="s">
        <v>1677</v>
      </c>
      <c r="N881" s="91">
        <v>34.611548999999997</v>
      </c>
      <c r="O881" s="91">
        <v>-106.73223400000001</v>
      </c>
      <c r="P881" s="86">
        <f t="shared" ca="1" si="3"/>
        <v>0</v>
      </c>
      <c r="Q881" s="10" t="str">
        <f ca="1">IFERROR(INDEX($B$2:$B$938,MATCH(ROWS(Q$1:$Q880),$R$2:$R$938,0)),"")</f>
        <v/>
      </c>
      <c r="R881" s="79">
        <f ca="1">IF(ISNUMBER(SEARCH($P$2,B881)),MAX(R$1:$R880)+1,0)</f>
        <v>0</v>
      </c>
    </row>
    <row r="882" spans="1:18" x14ac:dyDescent="0.35">
      <c r="A882" s="89">
        <v>910545</v>
      </c>
      <c r="B882" s="90" t="s">
        <v>1751</v>
      </c>
      <c r="D882" s="89">
        <v>6515</v>
      </c>
      <c r="E882" s="90" t="s">
        <v>1709</v>
      </c>
      <c r="G882" s="90" t="s">
        <v>167</v>
      </c>
      <c r="H882" s="90" t="s">
        <v>166</v>
      </c>
      <c r="I882" s="90" t="s">
        <v>1709</v>
      </c>
      <c r="J882" s="90" t="s">
        <v>1709</v>
      </c>
      <c r="K882" s="89">
        <v>63</v>
      </c>
      <c r="L882" s="90" t="s">
        <v>1711</v>
      </c>
      <c r="M882" s="90" t="s">
        <v>1752</v>
      </c>
      <c r="N882" s="91">
        <v>31.363472000000002</v>
      </c>
      <c r="O882" s="91">
        <v>-110.931343</v>
      </c>
      <c r="P882" s="86">
        <f t="shared" ca="1" si="3"/>
        <v>0</v>
      </c>
      <c r="Q882" s="10" t="str">
        <f ca="1">IFERROR(INDEX($B$2:$B$938,MATCH(ROWS(Q$1:$Q881),$R$2:$R$938,0)),"")</f>
        <v/>
      </c>
      <c r="R882" s="79">
        <f ca="1">IF(ISNUMBER(SEARCH($P$2,B882)),MAX(R$1:$R881)+1,0)</f>
        <v>0</v>
      </c>
    </row>
    <row r="883" spans="1:18" x14ac:dyDescent="0.35">
      <c r="A883" s="89">
        <v>910044</v>
      </c>
      <c r="B883" s="90" t="s">
        <v>260</v>
      </c>
      <c r="E883" s="90" t="s">
        <v>1709</v>
      </c>
      <c r="G883" s="90" t="s">
        <v>163</v>
      </c>
      <c r="H883" s="90" t="s">
        <v>232</v>
      </c>
      <c r="I883" s="90" t="s">
        <v>1709</v>
      </c>
      <c r="J883" s="90" t="s">
        <v>161</v>
      </c>
      <c r="K883" s="89">
        <v>8</v>
      </c>
      <c r="L883" s="90" t="s">
        <v>1709</v>
      </c>
      <c r="M883" s="90" t="s">
        <v>1709</v>
      </c>
      <c r="P883" s="86">
        <f t="shared" ca="1" si="3"/>
        <v>0</v>
      </c>
      <c r="Q883" s="10" t="str">
        <f ca="1">IFERROR(INDEX($B$2:$B$938,MATCH(ROWS(Q$1:$Q882),$R$2:$R$938,0)),"")</f>
        <v/>
      </c>
      <c r="R883" s="79">
        <f ca="1">IF(ISNUMBER(SEARCH($P$2,B883)),MAX(R$1:$R882)+1,0)</f>
        <v>0</v>
      </c>
    </row>
    <row r="884" spans="1:18" x14ac:dyDescent="0.35">
      <c r="A884" s="89">
        <v>800003</v>
      </c>
      <c r="B884" s="90" t="s">
        <v>258</v>
      </c>
      <c r="D884" s="89">
        <v>57188</v>
      </c>
      <c r="E884" s="90" t="s">
        <v>1709</v>
      </c>
      <c r="F884" s="89">
        <v>60712</v>
      </c>
      <c r="G884" s="90" t="s">
        <v>178</v>
      </c>
      <c r="H884" s="90" t="s">
        <v>196</v>
      </c>
      <c r="I884" s="90" t="s">
        <v>195</v>
      </c>
      <c r="J884" s="90" t="s">
        <v>1709</v>
      </c>
      <c r="K884" s="89">
        <v>90</v>
      </c>
      <c r="L884" s="90" t="s">
        <v>1709</v>
      </c>
      <c r="M884" s="90" t="s">
        <v>257</v>
      </c>
      <c r="N884" s="91">
        <v>46.954700000000003</v>
      </c>
      <c r="O884" s="91">
        <v>-120.1819</v>
      </c>
      <c r="P884" s="86">
        <f t="shared" ca="1" si="3"/>
        <v>0</v>
      </c>
      <c r="Q884" s="10" t="str">
        <f ca="1">IFERROR(INDEX($B$2:$B$938,MATCH(ROWS(Q$1:$Q883),$R$2:$R$938,0)),"")</f>
        <v/>
      </c>
      <c r="R884" s="79">
        <f ca="1">IF(ISNUMBER(SEARCH($P$2,B884)),MAX(R$1:$R883)+1,0)</f>
        <v>0</v>
      </c>
    </row>
    <row r="885" spans="1:18" x14ac:dyDescent="0.35">
      <c r="A885" s="89">
        <v>500176</v>
      </c>
      <c r="B885" s="90" t="s">
        <v>256</v>
      </c>
      <c r="E885" s="90" t="s">
        <v>1709</v>
      </c>
      <c r="F885" s="89">
        <v>60593</v>
      </c>
      <c r="G885" s="90" t="s">
        <v>225</v>
      </c>
      <c r="H885" s="90" t="s">
        <v>162</v>
      </c>
      <c r="I885" s="90" t="s">
        <v>195</v>
      </c>
      <c r="J885" s="90" t="s">
        <v>161</v>
      </c>
      <c r="K885" s="89">
        <v>0.5</v>
      </c>
      <c r="L885" s="90" t="s">
        <v>25</v>
      </c>
      <c r="M885" s="90" t="s">
        <v>1709</v>
      </c>
      <c r="P885" s="86">
        <f t="shared" ca="1" si="3"/>
        <v>0</v>
      </c>
      <c r="Q885" s="10" t="str">
        <f ca="1">IFERROR(INDEX($B$2:$B$938,MATCH(ROWS(Q$1:$Q884),$R$2:$R$938,0)),"")</f>
        <v/>
      </c>
      <c r="R885" s="79">
        <f ca="1">IF(ISNUMBER(SEARCH($P$2,B885)),MAX(R$1:$R884)+1,0)</f>
        <v>0</v>
      </c>
    </row>
    <row r="886" spans="1:18" x14ac:dyDescent="0.35">
      <c r="A886" s="89">
        <v>910113</v>
      </c>
      <c r="B886" s="90" t="s">
        <v>255</v>
      </c>
      <c r="D886" s="89">
        <v>60421</v>
      </c>
      <c r="E886" s="90" t="s">
        <v>1709</v>
      </c>
      <c r="G886" s="90" t="s">
        <v>225</v>
      </c>
      <c r="H886" s="90" t="s">
        <v>254</v>
      </c>
      <c r="I886" s="90" t="s">
        <v>1709</v>
      </c>
      <c r="J886" s="90" t="s">
        <v>1709</v>
      </c>
      <c r="K886" s="89">
        <v>9.5</v>
      </c>
      <c r="L886" s="90" t="s">
        <v>1709</v>
      </c>
      <c r="M886" s="90" t="s">
        <v>253</v>
      </c>
      <c r="N886" s="91">
        <v>37.347999999999999</v>
      </c>
      <c r="O886" s="91">
        <v>-113.765</v>
      </c>
      <c r="P886" s="86">
        <f t="shared" ca="1" si="3"/>
        <v>0</v>
      </c>
      <c r="Q886" s="10" t="str">
        <f ca="1">IFERROR(INDEX($B$2:$B$938,MATCH(ROWS(Q$1:$Q885),$R$2:$R$938,0)),"")</f>
        <v/>
      </c>
      <c r="R886" s="79">
        <f ca="1">IF(ISNUMBER(SEARCH($P$2,B886)),MAX(R$1:$R885)+1,0)</f>
        <v>0</v>
      </c>
    </row>
    <row r="887" spans="1:18" x14ac:dyDescent="0.35">
      <c r="A887" s="89">
        <v>501009</v>
      </c>
      <c r="B887" s="90" t="s">
        <v>252</v>
      </c>
      <c r="E887" s="90" t="s">
        <v>1709</v>
      </c>
      <c r="F887" s="89">
        <v>60594</v>
      </c>
      <c r="G887" s="90" t="s">
        <v>182</v>
      </c>
      <c r="H887" s="90" t="s">
        <v>162</v>
      </c>
      <c r="I887" s="90" t="s">
        <v>195</v>
      </c>
      <c r="J887" s="90" t="s">
        <v>161</v>
      </c>
      <c r="K887" s="89">
        <v>0.76</v>
      </c>
      <c r="L887" s="90" t="s">
        <v>25</v>
      </c>
      <c r="M887" s="90" t="s">
        <v>1709</v>
      </c>
      <c r="P887" s="86">
        <f t="shared" ca="1" si="3"/>
        <v>0</v>
      </c>
      <c r="Q887" s="10" t="str">
        <f ca="1">IFERROR(INDEX($B$2:$B$938,MATCH(ROWS(Q$1:$Q886),$R$2:$R$938,0)),"")</f>
        <v/>
      </c>
      <c r="R887" s="79">
        <f ca="1">IF(ISNUMBER(SEARCH($P$2,B887)),MAX(R$1:$R886)+1,0)</f>
        <v>0</v>
      </c>
    </row>
    <row r="888" spans="1:18" x14ac:dyDescent="0.35">
      <c r="A888" s="89">
        <v>501126</v>
      </c>
      <c r="B888" s="90" t="s">
        <v>251</v>
      </c>
      <c r="E888" s="90" t="s">
        <v>1709</v>
      </c>
      <c r="G888" s="90" t="s">
        <v>163</v>
      </c>
      <c r="H888" s="90" t="s">
        <v>162</v>
      </c>
      <c r="I888" s="90" t="s">
        <v>1709</v>
      </c>
      <c r="J888" s="90" t="s">
        <v>161</v>
      </c>
      <c r="K888" s="89">
        <v>18</v>
      </c>
      <c r="L888" s="90" t="s">
        <v>1709</v>
      </c>
      <c r="M888" s="90" t="s">
        <v>1709</v>
      </c>
      <c r="P888" s="86">
        <f t="shared" ca="1" si="3"/>
        <v>0</v>
      </c>
      <c r="Q888" s="10" t="str">
        <f ca="1">IFERROR(INDEX($B$2:$B$938,MATCH(ROWS(Q$1:$Q887),$R$2:$R$938,0)),"")</f>
        <v/>
      </c>
      <c r="R888" s="79">
        <f ca="1">IF(ISNUMBER(SEARCH($P$2,B888)),MAX(R$1:$R887)+1,0)</f>
        <v>0</v>
      </c>
    </row>
    <row r="889" spans="1:18" x14ac:dyDescent="0.35">
      <c r="A889" s="89">
        <v>910331</v>
      </c>
      <c r="B889" s="90" t="s">
        <v>250</v>
      </c>
      <c r="D889" s="89">
        <v>61582</v>
      </c>
      <c r="E889" s="90" t="s">
        <v>1709</v>
      </c>
      <c r="F889" s="89">
        <v>63686</v>
      </c>
      <c r="G889" s="90" t="s">
        <v>249</v>
      </c>
      <c r="H889" s="90" t="s">
        <v>196</v>
      </c>
      <c r="I889" s="90" t="s">
        <v>195</v>
      </c>
      <c r="J889" s="90" t="s">
        <v>1709</v>
      </c>
      <c r="K889" s="89">
        <v>128.69999999999999</v>
      </c>
      <c r="L889" s="90" t="s">
        <v>248</v>
      </c>
      <c r="M889" s="90" t="s">
        <v>247</v>
      </c>
      <c r="N889" s="91">
        <v>35.073377000000001</v>
      </c>
      <c r="O889" s="91">
        <v>-118.26861599999999</v>
      </c>
      <c r="P889" s="86">
        <f t="shared" ca="1" si="3"/>
        <v>0</v>
      </c>
      <c r="Q889" s="10" t="str">
        <f ca="1">IFERROR(INDEX($B$2:$B$938,MATCH(ROWS(Q$1:$Q888),$R$2:$R$938,0)),"")</f>
        <v/>
      </c>
      <c r="R889" s="79">
        <f ca="1">IF(ISNUMBER(SEARCH($P$2,B889)),MAX(R$1:$R888)+1,0)</f>
        <v>0</v>
      </c>
    </row>
    <row r="890" spans="1:18" x14ac:dyDescent="0.35">
      <c r="A890" s="89">
        <v>900042</v>
      </c>
      <c r="B890" s="90" t="s">
        <v>246</v>
      </c>
      <c r="D890" s="89">
        <v>55988</v>
      </c>
      <c r="E890" s="90" t="s">
        <v>1709</v>
      </c>
      <c r="G890" s="90" t="s">
        <v>245</v>
      </c>
      <c r="H890" s="90" t="s">
        <v>244</v>
      </c>
      <c r="I890" s="90" t="s">
        <v>1709</v>
      </c>
      <c r="J890" s="90" t="s">
        <v>1709</v>
      </c>
      <c r="K890" s="89">
        <v>5.4</v>
      </c>
      <c r="L890" s="90" t="s">
        <v>1709</v>
      </c>
      <c r="M890" s="90" t="s">
        <v>1709</v>
      </c>
      <c r="P890" s="86">
        <f t="shared" ca="1" si="3"/>
        <v>0</v>
      </c>
      <c r="Q890" s="10" t="str">
        <f ca="1">IFERROR(INDEX($B$2:$B$938,MATCH(ROWS(Q$1:$Q889),$R$2:$R$938,0)),"")</f>
        <v/>
      </c>
      <c r="R890" s="79">
        <f ca="1">IF(ISNUMBER(SEARCH($P$2,B890)),MAX(R$1:$R889)+1,0)</f>
        <v>0</v>
      </c>
    </row>
    <row r="891" spans="1:18" x14ac:dyDescent="0.35">
      <c r="A891" s="89">
        <v>800159</v>
      </c>
      <c r="B891" s="90" t="s">
        <v>243</v>
      </c>
      <c r="D891" s="89">
        <v>56974</v>
      </c>
      <c r="E891" s="90" t="s">
        <v>1709</v>
      </c>
      <c r="F891" s="89">
        <v>60979</v>
      </c>
      <c r="G891" s="90" t="s">
        <v>190</v>
      </c>
      <c r="H891" s="90" t="s">
        <v>196</v>
      </c>
      <c r="I891" s="90" t="s">
        <v>195</v>
      </c>
      <c r="J891" s="90" t="s">
        <v>1709</v>
      </c>
      <c r="K891" s="89">
        <v>3.3</v>
      </c>
      <c r="L891" s="90" t="s">
        <v>1709</v>
      </c>
      <c r="M891" s="90" t="s">
        <v>234</v>
      </c>
      <c r="N891" s="91">
        <v>45.653100000000002</v>
      </c>
      <c r="O891" s="91">
        <v>-119.46250000000001</v>
      </c>
      <c r="P891" s="86">
        <f t="shared" ca="1" si="3"/>
        <v>0</v>
      </c>
      <c r="Q891" s="10" t="str">
        <f ca="1">IFERROR(INDEX($B$2:$B$938,MATCH(ROWS(Q$1:$Q890),$R$2:$R$938,0)),"")</f>
        <v/>
      </c>
      <c r="R891" s="79">
        <f ca="1">IF(ISNUMBER(SEARCH($P$2,B891)),MAX(R$1:$R890)+1,0)</f>
        <v>0</v>
      </c>
    </row>
    <row r="892" spans="1:18" x14ac:dyDescent="0.35">
      <c r="A892" s="89">
        <v>501046</v>
      </c>
      <c r="B892" s="90" t="s">
        <v>242</v>
      </c>
      <c r="E892" s="90" t="s">
        <v>1709</v>
      </c>
      <c r="G892" s="90" t="s">
        <v>163</v>
      </c>
      <c r="H892" s="90" t="s">
        <v>162</v>
      </c>
      <c r="I892" s="90" t="s">
        <v>1709</v>
      </c>
      <c r="J892" s="90" t="s">
        <v>161</v>
      </c>
      <c r="K892" s="89">
        <v>63</v>
      </c>
      <c r="L892" s="90" t="s">
        <v>217</v>
      </c>
      <c r="M892" s="90" t="s">
        <v>1709</v>
      </c>
      <c r="P892" s="86">
        <f t="shared" ca="1" si="3"/>
        <v>0</v>
      </c>
      <c r="Q892" s="10" t="str">
        <f ca="1">IFERROR(INDEX($B$2:$B$938,MATCH(ROWS(Q$1:$Q891),$R$2:$R$938,0)),"")</f>
        <v/>
      </c>
      <c r="R892" s="79">
        <f ca="1">IF(ISNUMBER(SEARCH($P$2,B892)),MAX(R$1:$R891)+1,0)</f>
        <v>0</v>
      </c>
    </row>
    <row r="893" spans="1:18" x14ac:dyDescent="0.35">
      <c r="A893" s="89">
        <v>501127</v>
      </c>
      <c r="B893" s="90" t="s">
        <v>241</v>
      </c>
      <c r="E893" s="90" t="s">
        <v>1709</v>
      </c>
      <c r="G893" s="90" t="s">
        <v>163</v>
      </c>
      <c r="H893" s="90" t="s">
        <v>162</v>
      </c>
      <c r="I893" s="90" t="s">
        <v>1709</v>
      </c>
      <c r="J893" s="90" t="s">
        <v>161</v>
      </c>
      <c r="K893" s="89">
        <v>18</v>
      </c>
      <c r="L893" s="90" t="s">
        <v>1709</v>
      </c>
      <c r="M893" s="90" t="s">
        <v>1709</v>
      </c>
      <c r="P893" s="86">
        <f t="shared" ref="P893:P938" ca="1" si="4" xml:space="preserve"> CELL("contents")</f>
        <v>0</v>
      </c>
      <c r="Q893" s="10" t="str">
        <f ca="1">IFERROR(INDEX($B$2:$B$938,MATCH(ROWS(Q$1:$Q892),$R$2:$R$938,0)),"")</f>
        <v/>
      </c>
      <c r="R893" s="79">
        <f ca="1">IF(ISNUMBER(SEARCH($P$2,B893)),MAX(R$1:$R892)+1,0)</f>
        <v>0</v>
      </c>
    </row>
    <row r="894" spans="1:18" x14ac:dyDescent="0.35">
      <c r="A894" s="89">
        <v>910544</v>
      </c>
      <c r="B894" s="90" t="s">
        <v>1753</v>
      </c>
      <c r="E894" s="90" t="s">
        <v>1709</v>
      </c>
      <c r="G894" s="90" t="s">
        <v>190</v>
      </c>
      <c r="H894" s="90" t="s">
        <v>189</v>
      </c>
      <c r="I894" s="90" t="s">
        <v>1709</v>
      </c>
      <c r="J894" s="90" t="s">
        <v>1709</v>
      </c>
      <c r="K894" s="89">
        <v>0.36</v>
      </c>
      <c r="L894" s="90" t="s">
        <v>1709</v>
      </c>
      <c r="M894" s="90" t="s">
        <v>1709</v>
      </c>
      <c r="P894" s="86">
        <f t="shared" ca="1" si="4"/>
        <v>0</v>
      </c>
      <c r="Q894" s="86" t="str">
        <f ca="1">IFERROR(INDEX($B$2:$B$938,MATCH(ROWS(Q$1:$Q893),$R$2:$R$938,0)),"")</f>
        <v/>
      </c>
      <c r="R894" s="79">
        <f ca="1">IF(ISNUMBER(SEARCH($P$2,B894)),MAX(R$1:$R893)+1,0)</f>
        <v>0</v>
      </c>
    </row>
    <row r="895" spans="1:18" x14ac:dyDescent="0.35">
      <c r="A895" s="89">
        <v>500171</v>
      </c>
      <c r="B895" s="90" t="s">
        <v>240</v>
      </c>
      <c r="D895" s="89">
        <v>3041</v>
      </c>
      <c r="E895" s="90" t="s">
        <v>1709</v>
      </c>
      <c r="F895" s="89">
        <v>60517</v>
      </c>
      <c r="G895" s="90" t="s">
        <v>190</v>
      </c>
      <c r="H895" s="90" t="s">
        <v>162</v>
      </c>
      <c r="I895" s="90" t="s">
        <v>1709</v>
      </c>
      <c r="J895" s="90" t="s">
        <v>1709</v>
      </c>
      <c r="K895" s="89">
        <v>1.1000000000000001</v>
      </c>
      <c r="L895" s="90" t="s">
        <v>25</v>
      </c>
      <c r="M895" s="90" t="s">
        <v>239</v>
      </c>
      <c r="N895" s="91">
        <v>45.266702000000002</v>
      </c>
      <c r="O895" s="91">
        <v>-117.212732</v>
      </c>
      <c r="P895" s="86">
        <f t="shared" ca="1" si="4"/>
        <v>0</v>
      </c>
      <c r="Q895" s="86" t="str">
        <f ca="1">IFERROR(INDEX($B$2:$B$938,MATCH(ROWS(Q$1:$Q894),$R$2:$R$938,0)),"")</f>
        <v/>
      </c>
      <c r="R895" s="79">
        <f ca="1">IF(ISNUMBER(SEARCH($P$2,B895)),MAX(R$1:$R894)+1,0)</f>
        <v>0</v>
      </c>
    </row>
    <row r="896" spans="1:18" x14ac:dyDescent="0.35">
      <c r="A896" s="89">
        <v>501047</v>
      </c>
      <c r="B896" s="90" t="s">
        <v>238</v>
      </c>
      <c r="E896" s="90" t="s">
        <v>1709</v>
      </c>
      <c r="G896" s="90" t="s">
        <v>163</v>
      </c>
      <c r="H896" s="90" t="s">
        <v>162</v>
      </c>
      <c r="I896" s="90" t="s">
        <v>1709</v>
      </c>
      <c r="J896" s="90" t="s">
        <v>161</v>
      </c>
      <c r="K896" s="89">
        <v>8</v>
      </c>
      <c r="L896" s="90" t="s">
        <v>217</v>
      </c>
      <c r="M896" s="90" t="s">
        <v>1709</v>
      </c>
      <c r="P896" s="86">
        <f t="shared" ca="1" si="4"/>
        <v>0</v>
      </c>
      <c r="Q896" s="86" t="str">
        <f ca="1">IFERROR(INDEX($B$2:$B$938,MATCH(ROWS(Q$1:$Q895),$R$2:$R$938,0)),"")</f>
        <v/>
      </c>
      <c r="R896" s="79">
        <f ca="1">IF(ISNUMBER(SEARCH($P$2,B896)),MAX(R$1:$R895)+1,0)</f>
        <v>0</v>
      </c>
    </row>
    <row r="897" spans="1:18" x14ac:dyDescent="0.35">
      <c r="A897" s="89">
        <v>501128</v>
      </c>
      <c r="B897" s="90" t="s">
        <v>237</v>
      </c>
      <c r="E897" s="90" t="s">
        <v>1709</v>
      </c>
      <c r="G897" s="90" t="s">
        <v>163</v>
      </c>
      <c r="H897" s="90" t="s">
        <v>162</v>
      </c>
      <c r="I897" s="90" t="s">
        <v>1709</v>
      </c>
      <c r="J897" s="90" t="s">
        <v>161</v>
      </c>
      <c r="K897" s="89">
        <v>335</v>
      </c>
      <c r="L897" s="90" t="s">
        <v>1709</v>
      </c>
      <c r="M897" s="90" t="s">
        <v>1709</v>
      </c>
      <c r="P897" s="86">
        <f t="shared" ca="1" si="4"/>
        <v>0</v>
      </c>
      <c r="Q897" s="86" t="str">
        <f ca="1">IFERROR(INDEX($B$2:$B$938,MATCH(ROWS(Q$1:$Q896),$R$2:$R$938,0)),"")</f>
        <v/>
      </c>
      <c r="R897" s="79">
        <f ca="1">IF(ISNUMBER(SEARCH($P$2,B897)),MAX(R$1:$R896)+1,0)</f>
        <v>0</v>
      </c>
    </row>
    <row r="898" spans="1:18" x14ac:dyDescent="0.35">
      <c r="A898" s="89">
        <v>501048</v>
      </c>
      <c r="B898" s="90" t="s">
        <v>236</v>
      </c>
      <c r="E898" s="90" t="s">
        <v>1709</v>
      </c>
      <c r="G898" s="90" t="s">
        <v>163</v>
      </c>
      <c r="H898" s="90" t="s">
        <v>162</v>
      </c>
      <c r="I898" s="90" t="s">
        <v>1709</v>
      </c>
      <c r="J898" s="90" t="s">
        <v>161</v>
      </c>
      <c r="K898" s="89">
        <v>450</v>
      </c>
      <c r="L898" s="90" t="s">
        <v>217</v>
      </c>
      <c r="M898" s="90" t="s">
        <v>1709</v>
      </c>
      <c r="P898" s="86">
        <f t="shared" ca="1" si="4"/>
        <v>0</v>
      </c>
      <c r="Q898" s="86" t="str">
        <f ca="1">IFERROR(INDEX($B$2:$B$938,MATCH(ROWS(Q$1:$Q897),$R$2:$R$938,0)),"")</f>
        <v/>
      </c>
      <c r="R898" s="79">
        <f ca="1">IF(ISNUMBER(SEARCH($P$2,B898)),MAX(R$1:$R897)+1,0)</f>
        <v>0</v>
      </c>
    </row>
    <row r="899" spans="1:18" x14ac:dyDescent="0.35">
      <c r="A899" s="89">
        <v>800142</v>
      </c>
      <c r="B899" s="90" t="s">
        <v>235</v>
      </c>
      <c r="D899" s="89">
        <v>56975</v>
      </c>
      <c r="E899" s="90" t="s">
        <v>1709</v>
      </c>
      <c r="F899" s="89">
        <v>60978</v>
      </c>
      <c r="G899" s="90" t="s">
        <v>190</v>
      </c>
      <c r="H899" s="90" t="s">
        <v>196</v>
      </c>
      <c r="I899" s="90" t="s">
        <v>195</v>
      </c>
      <c r="J899" s="90" t="s">
        <v>1709</v>
      </c>
      <c r="K899" s="89">
        <v>6.6</v>
      </c>
      <c r="L899" s="90" t="s">
        <v>1709</v>
      </c>
      <c r="M899" s="90" t="s">
        <v>234</v>
      </c>
      <c r="N899" s="91">
        <v>45.6967</v>
      </c>
      <c r="O899" s="91">
        <v>-119.4097</v>
      </c>
      <c r="P899" s="86">
        <f t="shared" ca="1" si="4"/>
        <v>0</v>
      </c>
      <c r="Q899" s="86" t="str">
        <f ca="1">IFERROR(INDEX($B$2:$B$938,MATCH(ROWS(Q$1:$Q898),$R$2:$R$938,0)),"")</f>
        <v/>
      </c>
      <c r="R899" s="79">
        <f ca="1">IF(ISNUMBER(SEARCH($P$2,B899)),MAX(R$1:$R898)+1,0)</f>
        <v>0</v>
      </c>
    </row>
    <row r="900" spans="1:18" x14ac:dyDescent="0.35">
      <c r="A900" s="89">
        <v>910647</v>
      </c>
      <c r="B900" s="90" t="s">
        <v>1971</v>
      </c>
      <c r="C900" s="89">
        <v>1007989</v>
      </c>
      <c r="D900" s="89">
        <v>57015</v>
      </c>
      <c r="E900" s="90" t="s">
        <v>1709</v>
      </c>
      <c r="G900" s="90" t="s">
        <v>190</v>
      </c>
      <c r="H900" s="90" t="s">
        <v>232</v>
      </c>
      <c r="I900" s="90" t="s">
        <v>1709</v>
      </c>
      <c r="J900" s="90" t="s">
        <v>161</v>
      </c>
      <c r="L900" s="90" t="s">
        <v>1972</v>
      </c>
      <c r="M900" s="90" t="s">
        <v>1973</v>
      </c>
      <c r="N900" s="91">
        <v>45.573900000000002</v>
      </c>
      <c r="O900" s="91">
        <v>-120.29689999999999</v>
      </c>
      <c r="P900" s="86">
        <f t="shared" ca="1" si="4"/>
        <v>0</v>
      </c>
      <c r="Q900" s="86" t="str">
        <f ca="1">IFERROR(INDEX($B$2:$B$938,MATCH(ROWS(Q$1:$Q899),$R$2:$R$938,0)),"")</f>
        <v/>
      </c>
      <c r="R900" s="79">
        <f ca="1">IF(ISNUMBER(SEARCH($P$2,B900)),MAX(R$1:$R899)+1,0)</f>
        <v>0</v>
      </c>
    </row>
    <row r="901" spans="1:18" x14ac:dyDescent="0.35">
      <c r="A901" s="89">
        <v>900543</v>
      </c>
      <c r="B901" s="90" t="s">
        <v>233</v>
      </c>
      <c r="C901" s="89">
        <v>1011009</v>
      </c>
      <c r="E901" s="90" t="s">
        <v>1709</v>
      </c>
      <c r="G901" s="90" t="s">
        <v>225</v>
      </c>
      <c r="H901" s="90" t="s">
        <v>232</v>
      </c>
      <c r="I901" s="90" t="s">
        <v>1709</v>
      </c>
      <c r="J901" s="90" t="s">
        <v>161</v>
      </c>
      <c r="K901" s="89">
        <v>0.95</v>
      </c>
      <c r="L901" s="90" t="s">
        <v>1709</v>
      </c>
      <c r="M901" s="90" t="s">
        <v>1709</v>
      </c>
      <c r="P901" s="86">
        <f t="shared" ca="1" si="4"/>
        <v>0</v>
      </c>
      <c r="Q901" s="86" t="str">
        <f ca="1">IFERROR(INDEX($B$2:$B$938,MATCH(ROWS(Q$1:$Q900),$R$2:$R$938,0)),"")</f>
        <v/>
      </c>
      <c r="R901" s="79">
        <f ca="1">IF(ISNUMBER(SEARCH($P$2,B901)),MAX(R$1:$R900)+1,0)</f>
        <v>0</v>
      </c>
    </row>
    <row r="902" spans="1:18" x14ac:dyDescent="0.35">
      <c r="A902" s="89">
        <v>500185</v>
      </c>
      <c r="B902" s="90" t="s">
        <v>231</v>
      </c>
      <c r="D902" s="89">
        <v>3661</v>
      </c>
      <c r="E902" s="90" t="s">
        <v>1709</v>
      </c>
      <c r="F902" s="89">
        <v>60595</v>
      </c>
      <c r="G902" s="90" t="s">
        <v>225</v>
      </c>
      <c r="H902" s="90" t="s">
        <v>162</v>
      </c>
      <c r="I902" s="90" t="s">
        <v>195</v>
      </c>
      <c r="J902" s="90" t="s">
        <v>1709</v>
      </c>
      <c r="K902" s="89">
        <v>3.8</v>
      </c>
      <c r="L902" s="90" t="s">
        <v>25</v>
      </c>
      <c r="M902" s="90" t="s">
        <v>230</v>
      </c>
      <c r="N902" s="91">
        <v>41.137621000000003</v>
      </c>
      <c r="O902" s="91">
        <v>-111.88494799999999</v>
      </c>
      <c r="P902" s="86">
        <f t="shared" ca="1" si="4"/>
        <v>0</v>
      </c>
      <c r="Q902" s="86" t="str">
        <f ca="1">IFERROR(INDEX($B$2:$B$938,MATCH(ROWS(Q$1:$Q901),$R$2:$R$938,0)),"")</f>
        <v/>
      </c>
      <c r="R902" s="79">
        <f ca="1">IF(ISNUMBER(SEARCH($P$2,B902)),MAX(R$1:$R901)+1,0)</f>
        <v>0</v>
      </c>
    </row>
    <row r="903" spans="1:18" x14ac:dyDescent="0.35">
      <c r="A903" s="89">
        <v>910121</v>
      </c>
      <c r="B903" s="90" t="s">
        <v>229</v>
      </c>
      <c r="C903" s="89">
        <v>1001422</v>
      </c>
      <c r="D903" s="89">
        <v>117</v>
      </c>
      <c r="E903" s="90" t="s">
        <v>1709</v>
      </c>
      <c r="G903" s="90" t="s">
        <v>167</v>
      </c>
      <c r="H903" s="90" t="s">
        <v>166</v>
      </c>
      <c r="I903" s="90" t="s">
        <v>1709</v>
      </c>
      <c r="J903" s="90" t="s">
        <v>1709</v>
      </c>
      <c r="K903" s="89">
        <v>200.6</v>
      </c>
      <c r="L903" s="90" t="s">
        <v>228</v>
      </c>
      <c r="M903" s="90" t="s">
        <v>227</v>
      </c>
      <c r="N903" s="91">
        <v>33.441699999999997</v>
      </c>
      <c r="O903" s="91">
        <v>-112.1583</v>
      </c>
      <c r="P903" s="86">
        <f t="shared" ca="1" si="4"/>
        <v>0</v>
      </c>
      <c r="Q903" s="86" t="str">
        <f ca="1">IFERROR(INDEX($B$2:$B$938,MATCH(ROWS(Q$1:$Q902),$R$2:$R$938,0)),"")</f>
        <v/>
      </c>
      <c r="R903" s="79">
        <f ca="1">IF(ISNUMBER(SEARCH($P$2,B903)),MAX(R$1:$R902)+1,0)</f>
        <v>0</v>
      </c>
    </row>
    <row r="904" spans="1:18" x14ac:dyDescent="0.35">
      <c r="A904" s="89">
        <v>910629</v>
      </c>
      <c r="B904" s="90" t="s">
        <v>1974</v>
      </c>
      <c r="D904" s="89">
        <v>67436</v>
      </c>
      <c r="E904" s="90" t="s">
        <v>1709</v>
      </c>
      <c r="F904" s="89">
        <v>65314</v>
      </c>
      <c r="G904" s="90" t="s">
        <v>1788</v>
      </c>
      <c r="H904" s="90" t="s">
        <v>312</v>
      </c>
      <c r="I904" s="90" t="s">
        <v>195</v>
      </c>
      <c r="J904" s="90" t="s">
        <v>161</v>
      </c>
      <c r="K904" s="89">
        <v>3.2</v>
      </c>
      <c r="L904" s="90" t="s">
        <v>1974</v>
      </c>
      <c r="M904" s="90" t="s">
        <v>1975</v>
      </c>
      <c r="N904" s="91">
        <v>42.75</v>
      </c>
      <c r="O904" s="91">
        <v>-114.646</v>
      </c>
      <c r="P904" s="86">
        <f t="shared" ca="1" si="4"/>
        <v>0</v>
      </c>
      <c r="Q904" s="86" t="str">
        <f ca="1">IFERROR(INDEX($B$2:$B$938,MATCH(ROWS(Q$1:$Q903),$R$2:$R$938,0)),"")</f>
        <v/>
      </c>
      <c r="R904" s="79">
        <f ca="1">IF(ISNUMBER(SEARCH($P$2,B904)),MAX(R$1:$R903)+1,0)</f>
        <v>0</v>
      </c>
    </row>
    <row r="905" spans="1:18" x14ac:dyDescent="0.35">
      <c r="A905" s="89">
        <v>910648</v>
      </c>
      <c r="B905" s="90" t="s">
        <v>1976</v>
      </c>
      <c r="D905" s="89">
        <v>50329</v>
      </c>
      <c r="E905" s="90" t="s">
        <v>1709</v>
      </c>
      <c r="G905" s="90" t="s">
        <v>178</v>
      </c>
      <c r="H905" s="90" t="s">
        <v>220</v>
      </c>
      <c r="I905" s="90" t="s">
        <v>1709</v>
      </c>
      <c r="J905" s="90" t="s">
        <v>303</v>
      </c>
      <c r="K905" s="89">
        <v>4.5999999999999996</v>
      </c>
      <c r="L905" s="90" t="s">
        <v>1977</v>
      </c>
      <c r="M905" s="90" t="s">
        <v>1978</v>
      </c>
      <c r="N905" s="91">
        <v>47.661110999999998</v>
      </c>
      <c r="O905" s="91">
        <v>-122.446389</v>
      </c>
      <c r="P905" s="86">
        <f t="shared" ca="1" si="4"/>
        <v>0</v>
      </c>
      <c r="Q905" s="86" t="str">
        <f ca="1">IFERROR(INDEX($B$2:$B$938,MATCH(ROWS(Q$1:$Q904),$R$2:$R$938,0)),"")</f>
        <v/>
      </c>
      <c r="R905" s="79">
        <f ca="1">IF(ISNUMBER(SEARCH($P$2,B905)),MAX(R$1:$R904)+1,0)</f>
        <v>0</v>
      </c>
    </row>
    <row r="906" spans="1:18" x14ac:dyDescent="0.35">
      <c r="A906" s="89">
        <v>900065</v>
      </c>
      <c r="B906" s="90" t="s">
        <v>226</v>
      </c>
      <c r="C906" s="89">
        <v>1000117</v>
      </c>
      <c r="D906" s="89">
        <v>55622</v>
      </c>
      <c r="E906" s="90" t="s">
        <v>1709</v>
      </c>
      <c r="G906" s="90" t="s">
        <v>225</v>
      </c>
      <c r="H906" s="90" t="s">
        <v>166</v>
      </c>
      <c r="I906" s="90" t="s">
        <v>1709</v>
      </c>
      <c r="J906" s="90" t="s">
        <v>1709</v>
      </c>
      <c r="K906" s="89">
        <v>217</v>
      </c>
      <c r="L906" s="90" t="s">
        <v>1979</v>
      </c>
      <c r="M906" s="90" t="s">
        <v>224</v>
      </c>
      <c r="N906" s="91">
        <v>40.666699999999999</v>
      </c>
      <c r="O906" s="91">
        <v>-112.0317</v>
      </c>
      <c r="P906" s="86">
        <f t="shared" ca="1" si="4"/>
        <v>0</v>
      </c>
      <c r="Q906" s="86" t="str">
        <f ca="1">IFERROR(INDEX($B$2:$B$938,MATCH(ROWS(Q$1:$Q905),$R$2:$R$938,0)),"")</f>
        <v/>
      </c>
      <c r="R906" s="79">
        <f ca="1">IF(ISNUMBER(SEARCH($P$2,B906)),MAX(R$1:$R905)+1,0)</f>
        <v>0</v>
      </c>
    </row>
    <row r="907" spans="1:18" x14ac:dyDescent="0.35">
      <c r="A907" s="89">
        <v>900586</v>
      </c>
      <c r="B907" s="90" t="s">
        <v>223</v>
      </c>
      <c r="C907" s="89">
        <v>1000624</v>
      </c>
      <c r="D907" s="89">
        <v>57099</v>
      </c>
      <c r="E907" s="90" t="s">
        <v>1709</v>
      </c>
      <c r="F907" s="89">
        <v>60697</v>
      </c>
      <c r="G907" s="90" t="s">
        <v>178</v>
      </c>
      <c r="H907" s="90" t="s">
        <v>220</v>
      </c>
      <c r="I907" s="90" t="s">
        <v>195</v>
      </c>
      <c r="J907" s="90" t="s">
        <v>1709</v>
      </c>
      <c r="K907" s="89">
        <v>64</v>
      </c>
      <c r="L907" s="90" t="s">
        <v>1709</v>
      </c>
      <c r="M907" s="90" t="s">
        <v>222</v>
      </c>
      <c r="N907" s="91">
        <v>47.266069000000002</v>
      </c>
      <c r="O907" s="91">
        <v>-122.42828799999999</v>
      </c>
      <c r="P907" s="86">
        <f t="shared" ca="1" si="4"/>
        <v>0</v>
      </c>
      <c r="Q907" s="86" t="str">
        <f ca="1">IFERROR(INDEX($B$2:$B$938,MATCH(ROWS(Q$1:$Q906),$R$2:$R$938,0)),"")</f>
        <v/>
      </c>
      <c r="R907" s="79">
        <f ca="1">IF(ISNUMBER(SEARCH($P$2,B907)),MAX(R$1:$R906)+1,0)</f>
        <v>0</v>
      </c>
    </row>
    <row r="908" spans="1:18" x14ac:dyDescent="0.35">
      <c r="A908" s="89">
        <v>500172</v>
      </c>
      <c r="B908" s="90" t="s">
        <v>221</v>
      </c>
      <c r="E908" s="90" t="s">
        <v>1709</v>
      </c>
      <c r="F908" s="89">
        <v>60532</v>
      </c>
      <c r="G908" s="90" t="s">
        <v>190</v>
      </c>
      <c r="H908" s="90" t="s">
        <v>162</v>
      </c>
      <c r="I908" s="90" t="s">
        <v>195</v>
      </c>
      <c r="J908" s="90" t="s">
        <v>161</v>
      </c>
      <c r="K908" s="89">
        <v>0.6</v>
      </c>
      <c r="L908" s="90" t="s">
        <v>25</v>
      </c>
      <c r="M908" s="90" t="s">
        <v>1709</v>
      </c>
      <c r="P908" s="86">
        <f t="shared" ca="1" si="4"/>
        <v>0</v>
      </c>
      <c r="Q908" s="86" t="str">
        <f ca="1">IFERROR(INDEX($B$2:$B$938,MATCH(ROWS(Q$1:$Q907),$R$2:$R$938,0)),"")</f>
        <v/>
      </c>
      <c r="R908" s="79">
        <f ca="1">IF(ISNUMBER(SEARCH($P$2,B908)),MAX(R$1:$R907)+1,0)</f>
        <v>0</v>
      </c>
    </row>
    <row r="909" spans="1:18" x14ac:dyDescent="0.35">
      <c r="A909" s="89">
        <v>501049</v>
      </c>
      <c r="B909" s="90" t="s">
        <v>218</v>
      </c>
      <c r="E909" s="90" t="s">
        <v>1709</v>
      </c>
      <c r="G909" s="90" t="s">
        <v>163</v>
      </c>
      <c r="H909" s="90" t="s">
        <v>162</v>
      </c>
      <c r="I909" s="90" t="s">
        <v>1709</v>
      </c>
      <c r="J909" s="90" t="s">
        <v>161</v>
      </c>
      <c r="K909" s="89">
        <v>54</v>
      </c>
      <c r="L909" s="90" t="s">
        <v>217</v>
      </c>
      <c r="M909" s="90" t="s">
        <v>1709</v>
      </c>
      <c r="P909" s="86">
        <f t="shared" ca="1" si="4"/>
        <v>0</v>
      </c>
      <c r="Q909" s="86" t="str">
        <f ca="1">IFERROR(INDEX($B$2:$B$938,MATCH(ROWS(Q$1:$Q908),$R$2:$R$938,0)),"")</f>
        <v/>
      </c>
      <c r="R909" s="79">
        <f ca="1">IF(ISNUMBER(SEARCH($P$2,B909)),MAX(R$1:$R908)+1,0)</f>
        <v>0</v>
      </c>
    </row>
    <row r="910" spans="1:18" x14ac:dyDescent="0.35">
      <c r="A910" s="89">
        <v>800166</v>
      </c>
      <c r="B910" s="90" t="s">
        <v>216</v>
      </c>
      <c r="D910" s="89">
        <v>56854</v>
      </c>
      <c r="E910" s="90" t="s">
        <v>1709</v>
      </c>
      <c r="F910" s="89">
        <v>60750</v>
      </c>
      <c r="G910" s="90" t="s">
        <v>190</v>
      </c>
      <c r="H910" s="90" t="s">
        <v>196</v>
      </c>
      <c r="I910" s="90" t="s">
        <v>195</v>
      </c>
      <c r="J910" s="90" t="s">
        <v>1709</v>
      </c>
      <c r="K910" s="89">
        <v>97</v>
      </c>
      <c r="L910" s="90" t="s">
        <v>1709</v>
      </c>
      <c r="M910" s="90" t="s">
        <v>215</v>
      </c>
      <c r="N910" s="91">
        <v>45.675803999999999</v>
      </c>
      <c r="O910" s="91">
        <v>-120.31832</v>
      </c>
      <c r="P910" s="86">
        <f t="shared" ca="1" si="4"/>
        <v>0</v>
      </c>
      <c r="Q910" s="86" t="str">
        <f ca="1">IFERROR(INDEX($B$2:$B$938,MATCH(ROWS(Q$1:$Q909),$R$2:$R$938,0)),"")</f>
        <v/>
      </c>
      <c r="R910" s="79">
        <f ca="1">IF(ISNUMBER(SEARCH($P$2,B910)),MAX(R$1:$R909)+1,0)</f>
        <v>0</v>
      </c>
    </row>
    <row r="911" spans="1:18" x14ac:dyDescent="0.35">
      <c r="A911" s="89">
        <v>900074</v>
      </c>
      <c r="B911" s="90" t="s">
        <v>214</v>
      </c>
      <c r="C911" s="89">
        <v>1006654</v>
      </c>
      <c r="D911" s="89">
        <v>60</v>
      </c>
      <c r="E911" s="90" t="s">
        <v>1709</v>
      </c>
      <c r="G911" s="90" t="s">
        <v>213</v>
      </c>
      <c r="H911" s="90" t="s">
        <v>181</v>
      </c>
      <c r="I911" s="90" t="s">
        <v>1709</v>
      </c>
      <c r="J911" s="90" t="s">
        <v>1709</v>
      </c>
      <c r="K911" s="89">
        <v>324.3</v>
      </c>
      <c r="L911" s="90" t="s">
        <v>1709</v>
      </c>
      <c r="M911" s="90" t="s">
        <v>212</v>
      </c>
      <c r="N911" s="91">
        <v>40.580871999999999</v>
      </c>
      <c r="O911" s="91">
        <v>-98.312437000000003</v>
      </c>
      <c r="P911" s="86">
        <f t="shared" ca="1" si="4"/>
        <v>0</v>
      </c>
      <c r="Q911" s="86" t="str">
        <f ca="1">IFERROR(INDEX($B$2:$B$938,MATCH(ROWS(Q$1:$Q910),$R$2:$R$938,0)),"")</f>
        <v/>
      </c>
      <c r="R911" s="79">
        <f ca="1">IF(ISNUMBER(SEARCH($P$2,B911)),MAX(R$1:$R910)+1,0)</f>
        <v>0</v>
      </c>
    </row>
    <row r="912" spans="1:18" x14ac:dyDescent="0.35">
      <c r="A912" s="89">
        <v>910599</v>
      </c>
      <c r="B912" s="90" t="s">
        <v>1829</v>
      </c>
      <c r="E912" s="90" t="s">
        <v>1709</v>
      </c>
      <c r="G912" s="90" t="s">
        <v>190</v>
      </c>
      <c r="H912" s="90" t="s">
        <v>189</v>
      </c>
      <c r="I912" s="90" t="s">
        <v>1709</v>
      </c>
      <c r="J912" s="90" t="s">
        <v>1709</v>
      </c>
      <c r="K912" s="89">
        <v>0.16500000000000001</v>
      </c>
      <c r="L912" s="90" t="s">
        <v>1709</v>
      </c>
      <c r="M912" s="90" t="s">
        <v>1709</v>
      </c>
      <c r="P912" s="86">
        <f t="shared" ca="1" si="4"/>
        <v>0</v>
      </c>
      <c r="Q912" s="86" t="str">
        <f ca="1">IFERROR(INDEX($B$2:$B$938,MATCH(ROWS(Q$1:$Q911),$R$2:$R$938,0)),"")</f>
        <v/>
      </c>
      <c r="R912" s="79">
        <f ca="1">IF(ISNUMBER(SEARCH($P$2,B912)),MAX(R$1:$R911)+1,0)</f>
        <v>0</v>
      </c>
    </row>
    <row r="913" spans="1:18" x14ac:dyDescent="0.35">
      <c r="A913" s="89">
        <v>800043</v>
      </c>
      <c r="B913" s="90" t="s">
        <v>211</v>
      </c>
      <c r="D913" s="89">
        <v>56487</v>
      </c>
      <c r="E913" s="90" t="s">
        <v>1709</v>
      </c>
      <c r="F913" s="89">
        <v>60721</v>
      </c>
      <c r="G913" s="90" t="s">
        <v>178</v>
      </c>
      <c r="H913" s="90" t="s">
        <v>196</v>
      </c>
      <c r="I913" s="90" t="s">
        <v>195</v>
      </c>
      <c r="J913" s="90" t="s">
        <v>1709</v>
      </c>
      <c r="K913" s="89">
        <v>204</v>
      </c>
      <c r="L913" s="90" t="s">
        <v>1709</v>
      </c>
      <c r="M913" s="90" t="s">
        <v>210</v>
      </c>
      <c r="N913" s="91">
        <v>45.815466999999998</v>
      </c>
      <c r="O913" s="91">
        <v>-120.341883</v>
      </c>
      <c r="P913" s="86">
        <f t="shared" ca="1" si="4"/>
        <v>0</v>
      </c>
      <c r="Q913" s="86" t="str">
        <f ca="1">IFERROR(INDEX($B$2:$B$938,MATCH(ROWS(Q$1:$Q912),$R$2:$R$938,0)),"")</f>
        <v/>
      </c>
      <c r="R913" s="79">
        <f ca="1">IF(ISNUMBER(SEARCH($P$2,B913)),MAX(R$1:$R912)+1,0)</f>
        <v>0</v>
      </c>
    </row>
    <row r="914" spans="1:18" x14ac:dyDescent="0.35">
      <c r="A914" s="89">
        <v>910513</v>
      </c>
      <c r="B914" s="90" t="s">
        <v>1587</v>
      </c>
      <c r="D914" s="89">
        <v>63001</v>
      </c>
      <c r="E914" s="90" t="s">
        <v>1709</v>
      </c>
      <c r="F914" s="89">
        <v>63799</v>
      </c>
      <c r="G914" s="90" t="s">
        <v>245</v>
      </c>
      <c r="H914" s="90" t="s">
        <v>286</v>
      </c>
      <c r="I914" s="90" t="s">
        <v>195</v>
      </c>
      <c r="J914" s="90" t="s">
        <v>1709</v>
      </c>
      <c r="K914" s="89">
        <v>6.4</v>
      </c>
      <c r="L914" s="90" t="s">
        <v>1709</v>
      </c>
      <c r="M914" s="90" t="s">
        <v>1588</v>
      </c>
      <c r="N914" s="91">
        <v>39.163279000000003</v>
      </c>
      <c r="O914" s="91">
        <v>-119.18047199999999</v>
      </c>
      <c r="P914" s="86">
        <f t="shared" ca="1" si="4"/>
        <v>0</v>
      </c>
      <c r="Q914" s="86" t="str">
        <f ca="1">IFERROR(INDEX($B$2:$B$938,MATCH(ROWS(Q$1:$Q913),$R$2:$R$938,0)),"")</f>
        <v/>
      </c>
      <c r="R914" s="79">
        <f ca="1">IF(ISNUMBER(SEARCH($P$2,B914)),MAX(R$1:$R913)+1,0)</f>
        <v>0</v>
      </c>
    </row>
    <row r="915" spans="1:18" x14ac:dyDescent="0.35">
      <c r="A915" s="89">
        <v>910054</v>
      </c>
      <c r="B915" s="90" t="s">
        <v>209</v>
      </c>
      <c r="C915" s="89">
        <v>1004176</v>
      </c>
      <c r="D915" s="89">
        <v>6120</v>
      </c>
      <c r="E915" s="90" t="s">
        <v>1709</v>
      </c>
      <c r="G915" s="90" t="s">
        <v>178</v>
      </c>
      <c r="H915" s="90" t="s">
        <v>166</v>
      </c>
      <c r="I915" s="90" t="s">
        <v>1709</v>
      </c>
      <c r="J915" s="90" t="s">
        <v>1709</v>
      </c>
      <c r="K915" s="89">
        <v>147</v>
      </c>
      <c r="L915" s="90" t="s">
        <v>1709</v>
      </c>
      <c r="M915" s="90" t="s">
        <v>208</v>
      </c>
      <c r="N915" s="91">
        <v>48.885635999999998</v>
      </c>
      <c r="O915" s="91">
        <v>-122.75163999999999</v>
      </c>
      <c r="P915" s="86">
        <f t="shared" ca="1" si="4"/>
        <v>0</v>
      </c>
      <c r="Q915" s="86" t="str">
        <f ca="1">IFERROR(INDEX($B$2:$B$938,MATCH(ROWS(Q$1:$Q914),$R$2:$R$938,0)),"")</f>
        <v/>
      </c>
      <c r="R915" s="79">
        <f ca="1">IF(ISNUMBER(SEARCH($P$2,B915)),MAX(R$1:$R914)+1,0)</f>
        <v>0</v>
      </c>
    </row>
    <row r="916" spans="1:18" x14ac:dyDescent="0.35">
      <c r="A916" s="89">
        <v>910567</v>
      </c>
      <c r="B916" s="90" t="s">
        <v>1830</v>
      </c>
      <c r="D916" s="89">
        <v>56012</v>
      </c>
      <c r="E916" s="90" t="s">
        <v>1709</v>
      </c>
      <c r="F916" s="89">
        <v>60737</v>
      </c>
      <c r="G916" s="90" t="s">
        <v>249</v>
      </c>
      <c r="H916" s="90" t="s">
        <v>196</v>
      </c>
      <c r="I916" s="90" t="s">
        <v>195</v>
      </c>
      <c r="J916" s="90" t="s">
        <v>1709</v>
      </c>
      <c r="K916" s="89">
        <v>61.5</v>
      </c>
      <c r="L916" s="90" t="s">
        <v>1766</v>
      </c>
      <c r="M916" s="90" t="s">
        <v>1831</v>
      </c>
      <c r="N916" s="91">
        <v>33.924999999999997</v>
      </c>
      <c r="O916" s="91">
        <v>-116.617778</v>
      </c>
      <c r="P916" s="86">
        <f t="shared" ca="1" si="4"/>
        <v>0</v>
      </c>
      <c r="Q916" s="86" t="str">
        <f ca="1">IFERROR(INDEX($B$2:$B$938,MATCH(ROWS(Q$1:$Q915),$R$2:$R$938,0)),"")</f>
        <v/>
      </c>
      <c r="R916" s="79">
        <f ca="1">IF(ISNUMBER(SEARCH($P$2,B916)),MAX(R$1:$R915)+1,0)</f>
        <v>0</v>
      </c>
    </row>
    <row r="917" spans="1:18" x14ac:dyDescent="0.35">
      <c r="A917" s="89">
        <v>800002</v>
      </c>
      <c r="B917" s="90" t="s">
        <v>207</v>
      </c>
      <c r="D917" s="89">
        <v>56322</v>
      </c>
      <c r="E917" s="90" t="s">
        <v>1709</v>
      </c>
      <c r="F917" s="89">
        <v>60746</v>
      </c>
      <c r="G917" s="90" t="s">
        <v>178</v>
      </c>
      <c r="H917" s="90" t="s">
        <v>196</v>
      </c>
      <c r="I917" s="90" t="s">
        <v>195</v>
      </c>
      <c r="J917" s="90" t="s">
        <v>1709</v>
      </c>
      <c r="K917" s="89">
        <v>273.10000000000002</v>
      </c>
      <c r="L917" s="90" t="s">
        <v>1709</v>
      </c>
      <c r="M917" s="90" t="s">
        <v>206</v>
      </c>
      <c r="N917" s="91">
        <v>47.036268999999997</v>
      </c>
      <c r="O917" s="91">
        <v>-120.20649400000001</v>
      </c>
      <c r="P917" s="86">
        <f t="shared" ca="1" si="4"/>
        <v>0</v>
      </c>
      <c r="Q917" s="86" t="str">
        <f ca="1">IFERROR(INDEX($B$2:$B$938,MATCH(ROWS(Q$1:$Q916),$R$2:$R$938,0)),"")</f>
        <v/>
      </c>
      <c r="R917" s="79">
        <f ca="1">IF(ISNUMBER(SEARCH($P$2,B917)),MAX(R$1:$R916)+1,0)</f>
        <v>0</v>
      </c>
    </row>
    <row r="918" spans="1:18" x14ac:dyDescent="0.35">
      <c r="A918" s="89">
        <v>800062</v>
      </c>
      <c r="B918" s="90" t="s">
        <v>205</v>
      </c>
      <c r="D918" s="89">
        <v>56952</v>
      </c>
      <c r="E918" s="90" t="s">
        <v>1709</v>
      </c>
      <c r="F918" s="89">
        <v>60723</v>
      </c>
      <c r="G918" s="90" t="s">
        <v>190</v>
      </c>
      <c r="H918" s="90" t="s">
        <v>196</v>
      </c>
      <c r="I918" s="90" t="s">
        <v>195</v>
      </c>
      <c r="J918" s="90" t="s">
        <v>1709</v>
      </c>
      <c r="K918" s="89">
        <v>72</v>
      </c>
      <c r="L918" s="90" t="s">
        <v>1980</v>
      </c>
      <c r="M918" s="90" t="s">
        <v>204</v>
      </c>
      <c r="N918" s="91">
        <v>45.653300000000002</v>
      </c>
      <c r="O918" s="91">
        <v>-119.9914</v>
      </c>
      <c r="P918" s="86">
        <f t="shared" ca="1" si="4"/>
        <v>0</v>
      </c>
      <c r="Q918" s="86" t="str">
        <f ca="1">IFERROR(INDEX($B$2:$B$938,MATCH(ROWS(Q$1:$Q917),$R$2:$R$938,0)),"")</f>
        <v/>
      </c>
      <c r="R918" s="79">
        <f ca="1">IF(ISNUMBER(SEARCH($P$2,B918)),MAX(R$1:$R917)+1,0)</f>
        <v>0</v>
      </c>
    </row>
    <row r="919" spans="1:18" x14ac:dyDescent="0.35">
      <c r="A919" s="89">
        <v>510113</v>
      </c>
      <c r="B919" s="90" t="s">
        <v>203</v>
      </c>
      <c r="E919" s="90" t="s">
        <v>1709</v>
      </c>
      <c r="G919" s="90" t="s">
        <v>163</v>
      </c>
      <c r="H919" s="90" t="s">
        <v>162</v>
      </c>
      <c r="I919" s="90" t="s">
        <v>1709</v>
      </c>
      <c r="J919" s="90" t="s">
        <v>1709</v>
      </c>
      <c r="K919" s="89">
        <v>4.4000000000000004</v>
      </c>
      <c r="L919" s="90" t="s">
        <v>1709</v>
      </c>
      <c r="M919" s="90" t="s">
        <v>1709</v>
      </c>
      <c r="P919" s="86">
        <f t="shared" ca="1" si="4"/>
        <v>0</v>
      </c>
      <c r="Q919" s="86" t="str">
        <f ca="1">IFERROR(INDEX($B$2:$B$938,MATCH(ROWS(Q$1:$Q918),$R$2:$R$938,0)),"")</f>
        <v/>
      </c>
      <c r="R919" s="79">
        <f ca="1">IF(ISNUMBER(SEARCH($P$2,B919)),MAX(R$1:$R918)+1,0)</f>
        <v>0</v>
      </c>
    </row>
    <row r="920" spans="1:18" x14ac:dyDescent="0.35">
      <c r="A920" s="89">
        <v>910628</v>
      </c>
      <c r="B920" s="90" t="s">
        <v>1981</v>
      </c>
      <c r="D920" s="89">
        <v>10191</v>
      </c>
      <c r="E920" s="90" t="s">
        <v>1709</v>
      </c>
      <c r="F920" s="89">
        <v>61467</v>
      </c>
      <c r="G920" s="90" t="s">
        <v>249</v>
      </c>
      <c r="H920" s="90" t="s">
        <v>196</v>
      </c>
      <c r="I920" s="90" t="s">
        <v>195</v>
      </c>
      <c r="J920" s="90" t="s">
        <v>1709</v>
      </c>
      <c r="K920" s="89">
        <v>9</v>
      </c>
      <c r="L920" s="90" t="s">
        <v>1982</v>
      </c>
      <c r="M920" s="90" t="s">
        <v>1983</v>
      </c>
      <c r="N920" s="91">
        <v>35.060555999999998</v>
      </c>
      <c r="O920" s="91">
        <v>-118.38972200000001</v>
      </c>
      <c r="P920" s="86">
        <f t="shared" ca="1" si="4"/>
        <v>0</v>
      </c>
      <c r="Q920" s="86" t="str">
        <f ca="1">IFERROR(INDEX($B$2:$B$938,MATCH(ROWS(Q$1:$Q919),$R$2:$R$938,0)),"")</f>
        <v/>
      </c>
      <c r="R920" s="79">
        <f ca="1">IF(ISNUMBER(SEARCH($P$2,B920)),MAX(R$1:$R919)+1,0)</f>
        <v>0</v>
      </c>
    </row>
    <row r="921" spans="1:18" x14ac:dyDescent="0.35">
      <c r="A921" s="89">
        <v>800164</v>
      </c>
      <c r="B921" s="90" t="s">
        <v>202</v>
      </c>
      <c r="D921" s="89">
        <v>57159</v>
      </c>
      <c r="E921" s="90" t="s">
        <v>1709</v>
      </c>
      <c r="F921" s="89">
        <v>60599</v>
      </c>
      <c r="G921" s="90" t="s">
        <v>178</v>
      </c>
      <c r="H921" s="90" t="s">
        <v>196</v>
      </c>
      <c r="I921" s="90" t="s">
        <v>195</v>
      </c>
      <c r="J921" s="90" t="s">
        <v>1709</v>
      </c>
      <c r="K921" s="89">
        <v>262.2</v>
      </c>
      <c r="L921" s="90" t="s">
        <v>1984</v>
      </c>
      <c r="M921" s="90" t="s">
        <v>201</v>
      </c>
      <c r="N921" s="91">
        <v>45.726900000000001</v>
      </c>
      <c r="O921" s="91">
        <v>-120.8339</v>
      </c>
      <c r="P921" s="86">
        <f t="shared" ca="1" si="4"/>
        <v>0</v>
      </c>
      <c r="Q921" s="86" t="str">
        <f ca="1">IFERROR(INDEX($B$2:$B$938,MATCH(ROWS(Q$1:$Q920),$R$2:$R$938,0)),"")</f>
        <v/>
      </c>
      <c r="R921" s="79">
        <f ca="1">IF(ISNUMBER(SEARCH($P$2,B921)),MAX(R$1:$R920)+1,0)</f>
        <v>0</v>
      </c>
    </row>
    <row r="922" spans="1:18" x14ac:dyDescent="0.35">
      <c r="A922" s="89">
        <v>800141</v>
      </c>
      <c r="B922" s="90" t="s">
        <v>200</v>
      </c>
      <c r="D922" s="89">
        <v>56702</v>
      </c>
      <c r="E922" s="90" t="s">
        <v>1709</v>
      </c>
      <c r="F922" s="89">
        <v>60991</v>
      </c>
      <c r="G922" s="90" t="s">
        <v>178</v>
      </c>
      <c r="H922" s="90" t="s">
        <v>196</v>
      </c>
      <c r="I922" s="90" t="s">
        <v>195</v>
      </c>
      <c r="J922" s="90" t="s">
        <v>1709</v>
      </c>
      <c r="K922" s="89">
        <v>136.30000000000001</v>
      </c>
      <c r="L922" s="90" t="s">
        <v>1709</v>
      </c>
      <c r="M922" s="90" t="s">
        <v>199</v>
      </c>
      <c r="N922" s="91">
        <v>45.8797</v>
      </c>
      <c r="O922" s="91">
        <v>-120.80719999999999</v>
      </c>
      <c r="P922" s="86">
        <f t="shared" ca="1" si="4"/>
        <v>0</v>
      </c>
      <c r="Q922" s="86" t="str">
        <f ca="1">IFERROR(INDEX($B$2:$B$938,MATCH(ROWS(Q$1:$Q921),$R$2:$R$938,0)),"")</f>
        <v/>
      </c>
      <c r="R922" s="79">
        <f ca="1">IF(ISNUMBER(SEARCH($P$2,B922)),MAX(R$1:$R921)+1,0)</f>
        <v>0</v>
      </c>
    </row>
    <row r="923" spans="1:18" x14ac:dyDescent="0.35">
      <c r="A923" s="89">
        <v>910600</v>
      </c>
      <c r="B923" s="90" t="s">
        <v>1832</v>
      </c>
      <c r="E923" s="90" t="s">
        <v>1709</v>
      </c>
      <c r="G923" s="90" t="s">
        <v>190</v>
      </c>
      <c r="H923" s="90" t="s">
        <v>189</v>
      </c>
      <c r="I923" s="90" t="s">
        <v>1709</v>
      </c>
      <c r="J923" s="90" t="s">
        <v>1709</v>
      </c>
      <c r="K923" s="89">
        <v>0.88200000000000001</v>
      </c>
      <c r="L923" s="90" t="s">
        <v>1709</v>
      </c>
      <c r="M923" s="90" t="s">
        <v>1709</v>
      </c>
      <c r="P923" s="86">
        <f t="shared" ca="1" si="4"/>
        <v>0</v>
      </c>
      <c r="Q923" s="86" t="str">
        <f ca="1">IFERROR(INDEX($B$2:$B$938,MATCH(ROWS(Q$1:$Q922),$R$2:$R$938,0)),"")</f>
        <v/>
      </c>
      <c r="R923" s="79">
        <f ca="1">IF(ISNUMBER(SEARCH($P$2,B923)),MAX(R$1:$R922)+1,0)</f>
        <v>0</v>
      </c>
    </row>
    <row r="924" spans="1:18" x14ac:dyDescent="0.35">
      <c r="A924" s="89">
        <v>800028</v>
      </c>
      <c r="B924" s="90" t="s">
        <v>198</v>
      </c>
      <c r="D924" s="89">
        <v>56301</v>
      </c>
      <c r="E924" s="90" t="s">
        <v>1709</v>
      </c>
      <c r="F924" s="89">
        <v>60564</v>
      </c>
      <c r="G924" s="90" t="s">
        <v>197</v>
      </c>
      <c r="H924" s="90" t="s">
        <v>196</v>
      </c>
      <c r="I924" s="90" t="s">
        <v>195</v>
      </c>
      <c r="J924" s="90" t="s">
        <v>1709</v>
      </c>
      <c r="K924" s="89">
        <v>64.5</v>
      </c>
      <c r="L924" s="90" t="s">
        <v>1709</v>
      </c>
      <c r="M924" s="90" t="s">
        <v>194</v>
      </c>
      <c r="N924" s="91">
        <v>43.419499999999999</v>
      </c>
      <c r="O924" s="91">
        <v>-111.82940000000001</v>
      </c>
      <c r="P924" s="86">
        <f t="shared" ca="1" si="4"/>
        <v>0</v>
      </c>
      <c r="Q924" s="86" t="str">
        <f ca="1">IFERROR(INDEX($B$2:$B$938,MATCH(ROWS(Q$1:$Q923),$R$2:$R$938,0)),"")</f>
        <v/>
      </c>
      <c r="R924" s="79">
        <f ca="1">IF(ISNUMBER(SEARCH($P$2,B924)),MAX(R$1:$R923)+1,0)</f>
        <v>0</v>
      </c>
    </row>
    <row r="925" spans="1:18" x14ac:dyDescent="0.35">
      <c r="A925" s="89">
        <v>910601</v>
      </c>
      <c r="B925" s="90" t="s">
        <v>1833</v>
      </c>
      <c r="E925" s="90" t="s">
        <v>1709</v>
      </c>
      <c r="G925" s="90" t="s">
        <v>249</v>
      </c>
      <c r="H925" s="90" t="s">
        <v>162</v>
      </c>
      <c r="I925" s="90" t="s">
        <v>1709</v>
      </c>
      <c r="J925" s="90" t="s">
        <v>1709</v>
      </c>
      <c r="K925" s="89">
        <v>60</v>
      </c>
      <c r="L925" s="90" t="s">
        <v>1785</v>
      </c>
      <c r="M925" s="90" t="s">
        <v>1709</v>
      </c>
      <c r="P925" s="86">
        <f t="shared" ca="1" si="4"/>
        <v>0</v>
      </c>
      <c r="Q925" s="86" t="str">
        <f ca="1">IFERROR(INDEX($B$2:$B$938,MATCH(ROWS(Q$1:$Q924),$R$2:$R$938,0)),"")</f>
        <v/>
      </c>
      <c r="R925" s="79">
        <f ca="1">IF(ISNUMBER(SEARCH($P$2,B925)),MAX(R$1:$R924)+1,0)</f>
        <v>0</v>
      </c>
    </row>
    <row r="926" spans="1:18" x14ac:dyDescent="0.35">
      <c r="A926" s="89">
        <v>710117</v>
      </c>
      <c r="B926" s="90" t="s">
        <v>193</v>
      </c>
      <c r="D926" s="89">
        <v>61559</v>
      </c>
      <c r="E926" s="90" t="s">
        <v>1709</v>
      </c>
      <c r="F926" s="89">
        <v>64037</v>
      </c>
      <c r="G926" s="90" t="s">
        <v>190</v>
      </c>
      <c r="H926" s="90" t="s">
        <v>189</v>
      </c>
      <c r="I926" s="90" t="s">
        <v>195</v>
      </c>
      <c r="J926" s="90" t="s">
        <v>1709</v>
      </c>
      <c r="K926" s="89">
        <v>8</v>
      </c>
      <c r="L926" s="90" t="s">
        <v>1709</v>
      </c>
      <c r="M926" s="90" t="s">
        <v>192</v>
      </c>
      <c r="N926" s="91">
        <v>42.236443000000001</v>
      </c>
      <c r="O926" s="91">
        <v>-121.57765999999999</v>
      </c>
      <c r="P926" s="86">
        <f t="shared" ca="1" si="4"/>
        <v>0</v>
      </c>
      <c r="Q926" s="86" t="str">
        <f ca="1">IFERROR(INDEX($B$2:$B$938,MATCH(ROWS(Q$1:$Q925),$R$2:$R$938,0)),"")</f>
        <v/>
      </c>
      <c r="R926" s="79">
        <f ca="1">IF(ISNUMBER(SEARCH($P$2,B926)),MAX(R$1:$R925)+1,0)</f>
        <v>0</v>
      </c>
    </row>
    <row r="927" spans="1:18" x14ac:dyDescent="0.35">
      <c r="A927" s="89">
        <v>910627</v>
      </c>
      <c r="B927" s="90" t="s">
        <v>1985</v>
      </c>
      <c r="D927" s="89">
        <v>59525</v>
      </c>
      <c r="E927" s="90" t="s">
        <v>1709</v>
      </c>
      <c r="F927" s="89">
        <v>62620</v>
      </c>
      <c r="G927" s="90" t="s">
        <v>249</v>
      </c>
      <c r="H927" s="90" t="s">
        <v>189</v>
      </c>
      <c r="I927" s="90" t="s">
        <v>195</v>
      </c>
      <c r="J927" s="90" t="s">
        <v>1709</v>
      </c>
      <c r="K927" s="89">
        <v>200</v>
      </c>
      <c r="L927" s="90" t="s">
        <v>1986</v>
      </c>
      <c r="M927" s="90" t="s">
        <v>1987</v>
      </c>
      <c r="N927" s="91">
        <v>37.009444000000002</v>
      </c>
      <c r="O927" s="91">
        <v>-120.957222</v>
      </c>
      <c r="P927" s="86">
        <f t="shared" ca="1" si="4"/>
        <v>0</v>
      </c>
      <c r="Q927" s="86" t="str">
        <f ca="1">IFERROR(INDEX($B$2:$B$938,MATCH(ROWS(Q$1:$Q926),$R$2:$R$938,0)),"")</f>
        <v/>
      </c>
      <c r="R927" s="79">
        <f ca="1">IF(ISNUMBER(SEARCH($P$2,B927)),MAX(R$1:$R926)+1,0)</f>
        <v>0</v>
      </c>
    </row>
    <row r="928" spans="1:18" x14ac:dyDescent="0.35">
      <c r="A928" s="89">
        <v>710138</v>
      </c>
      <c r="B928" s="90" t="s">
        <v>191</v>
      </c>
      <c r="D928" s="89">
        <v>61345</v>
      </c>
      <c r="E928" s="90" t="s">
        <v>1709</v>
      </c>
      <c r="G928" s="90" t="s">
        <v>190</v>
      </c>
      <c r="H928" s="90" t="s">
        <v>189</v>
      </c>
      <c r="I928" s="90" t="s">
        <v>1709</v>
      </c>
      <c r="J928" s="90" t="s">
        <v>1709</v>
      </c>
      <c r="K928" s="89">
        <v>10</v>
      </c>
      <c r="L928" s="90" t="s">
        <v>188</v>
      </c>
      <c r="M928" s="90" t="s">
        <v>187</v>
      </c>
      <c r="N928" s="91">
        <v>45.584600000000002</v>
      </c>
      <c r="O928" s="91">
        <v>-120.59994</v>
      </c>
      <c r="P928" s="86">
        <f t="shared" ca="1" si="4"/>
        <v>0</v>
      </c>
      <c r="Q928" s="86" t="str">
        <f ca="1">IFERROR(INDEX($B$2:$B$938,MATCH(ROWS(Q$1:$Q927),$R$2:$R$938,0)),"")</f>
        <v/>
      </c>
      <c r="R928" s="79">
        <f ca="1">IF(ISNUMBER(SEARCH($P$2,B928)),MAX(R$1:$R927)+1,0)</f>
        <v>0</v>
      </c>
    </row>
    <row r="929" spans="1:18" x14ac:dyDescent="0.35">
      <c r="A929" s="89">
        <v>501012</v>
      </c>
      <c r="B929" s="90" t="s">
        <v>186</v>
      </c>
      <c r="D929" s="89">
        <v>7127</v>
      </c>
      <c r="E929" s="90" t="s">
        <v>1709</v>
      </c>
      <c r="G929" s="90" t="s">
        <v>178</v>
      </c>
      <c r="H929" s="90" t="s">
        <v>162</v>
      </c>
      <c r="I929" s="90" t="s">
        <v>1709</v>
      </c>
      <c r="J929" s="90" t="s">
        <v>1709</v>
      </c>
      <c r="K929" s="89">
        <v>10.8</v>
      </c>
      <c r="L929" s="90" t="s">
        <v>185</v>
      </c>
      <c r="M929" s="90" t="s">
        <v>184</v>
      </c>
      <c r="N929" s="91">
        <v>47.385072000000001</v>
      </c>
      <c r="O929" s="91">
        <v>-123.605225</v>
      </c>
      <c r="P929" s="86">
        <f t="shared" ca="1" si="4"/>
        <v>0</v>
      </c>
      <c r="Q929" s="86" t="str">
        <f ca="1">IFERROR(INDEX($B$2:$B$938,MATCH(ROWS(Q$1:$Q928),$R$2:$R$938,0)),"")</f>
        <v/>
      </c>
      <c r="R929" s="79">
        <f ca="1">IF(ISNUMBER(SEARCH($P$2,B929)),MAX(R$1:$R928)+1,0)</f>
        <v>0</v>
      </c>
    </row>
    <row r="930" spans="1:18" x14ac:dyDescent="0.35">
      <c r="A930" s="89">
        <v>900007</v>
      </c>
      <c r="B930" s="90" t="s">
        <v>183</v>
      </c>
      <c r="C930" s="89">
        <v>1001028</v>
      </c>
      <c r="D930" s="89">
        <v>6101</v>
      </c>
      <c r="E930" s="90" t="s">
        <v>1709</v>
      </c>
      <c r="G930" s="90" t="s">
        <v>182</v>
      </c>
      <c r="H930" s="90" t="s">
        <v>181</v>
      </c>
      <c r="I930" s="90" t="s">
        <v>1709</v>
      </c>
      <c r="J930" s="90" t="s">
        <v>1709</v>
      </c>
      <c r="K930" s="89">
        <v>362</v>
      </c>
      <c r="L930" s="90" t="s">
        <v>25</v>
      </c>
      <c r="M930" s="90" t="s">
        <v>180</v>
      </c>
      <c r="N930" s="91">
        <v>44.290128000000003</v>
      </c>
      <c r="O930" s="91">
        <v>-105.38148200000001</v>
      </c>
      <c r="P930" s="86">
        <f t="shared" ca="1" si="4"/>
        <v>0</v>
      </c>
      <c r="Q930" s="86" t="str">
        <f ca="1">IFERROR(INDEX($B$2:$B$938,MATCH(ROWS(Q$1:$Q929),$R$2:$R$938,0)),"")</f>
        <v/>
      </c>
      <c r="R930" s="79">
        <f ca="1">IF(ISNUMBER(SEARCH($P$2,B930)),MAX(R$1:$R929)+1,0)</f>
        <v>0</v>
      </c>
    </row>
    <row r="931" spans="1:18" x14ac:dyDescent="0.35">
      <c r="A931" s="89">
        <v>500188</v>
      </c>
      <c r="B931" s="90" t="s">
        <v>179</v>
      </c>
      <c r="D931" s="89">
        <v>3852</v>
      </c>
      <c r="E931" s="90" t="s">
        <v>1709</v>
      </c>
      <c r="G931" s="90" t="s">
        <v>178</v>
      </c>
      <c r="H931" s="90" t="s">
        <v>162</v>
      </c>
      <c r="I931" s="90" t="s">
        <v>1709</v>
      </c>
      <c r="J931" s="90" t="s">
        <v>1709</v>
      </c>
      <c r="K931" s="89">
        <v>134</v>
      </c>
      <c r="L931" s="90" t="s">
        <v>25</v>
      </c>
      <c r="M931" s="90" t="s">
        <v>177</v>
      </c>
      <c r="N931" s="91">
        <v>45.962769999999999</v>
      </c>
      <c r="O931" s="91">
        <v>-122.33546699999999</v>
      </c>
      <c r="P931" s="86">
        <f t="shared" ca="1" si="4"/>
        <v>0</v>
      </c>
      <c r="Q931" s="86" t="str">
        <f ca="1">IFERROR(INDEX($B$2:$B$938,MATCH(ROWS(Q$1:$Q930),$R$2:$R$938,0)),"")</f>
        <v/>
      </c>
      <c r="R931" s="79">
        <f ca="1">IF(ISNUMBER(SEARCH($P$2,B931)),MAX(R$1:$R930)+1,0)</f>
        <v>0</v>
      </c>
    </row>
    <row r="932" spans="1:18" x14ac:dyDescent="0.35">
      <c r="A932" s="89">
        <v>910649</v>
      </c>
      <c r="B932" s="90" t="s">
        <v>1988</v>
      </c>
      <c r="D932" s="89">
        <v>67766</v>
      </c>
      <c r="E932" s="90" t="s">
        <v>1709</v>
      </c>
      <c r="G932" s="90" t="s">
        <v>172</v>
      </c>
      <c r="H932" s="90" t="s">
        <v>166</v>
      </c>
      <c r="I932" s="90" t="s">
        <v>1709</v>
      </c>
      <c r="J932" s="90" t="s">
        <v>161</v>
      </c>
      <c r="K932" s="89">
        <v>175</v>
      </c>
      <c r="L932" s="90" t="s">
        <v>1989</v>
      </c>
      <c r="M932" s="90" t="s">
        <v>1990</v>
      </c>
      <c r="N932" s="91">
        <v>45.65992</v>
      </c>
      <c r="O932" s="91">
        <v>-108.76083300000001</v>
      </c>
      <c r="P932" s="86">
        <f t="shared" ca="1" si="4"/>
        <v>0</v>
      </c>
      <c r="Q932" s="86" t="str">
        <f ca="1">IFERROR(INDEX($B$2:$B$938,MATCH(ROWS(Q$1:$Q931),$R$2:$R$938,0)),"")</f>
        <v/>
      </c>
      <c r="R932" s="79">
        <f ca="1">IF(ISNUMBER(SEARCH($P$2,B932)),MAX(R$1:$R931)+1,0)</f>
        <v>0</v>
      </c>
    </row>
    <row r="933" spans="1:18" x14ac:dyDescent="0.35">
      <c r="A933" s="89">
        <v>900557</v>
      </c>
      <c r="B933" s="90" t="s">
        <v>176</v>
      </c>
      <c r="C933" s="89">
        <v>1007803</v>
      </c>
      <c r="D933" s="89">
        <v>50931</v>
      </c>
      <c r="E933" s="90" t="s">
        <v>1709</v>
      </c>
      <c r="G933" s="90" t="s">
        <v>172</v>
      </c>
      <c r="H933" s="90" t="s">
        <v>175</v>
      </c>
      <c r="I933" s="90" t="s">
        <v>1709</v>
      </c>
      <c r="J933" s="90" t="s">
        <v>1709</v>
      </c>
      <c r="K933" s="89">
        <v>68</v>
      </c>
      <c r="L933" s="90" t="s">
        <v>1709</v>
      </c>
      <c r="M933" s="90" t="s">
        <v>174</v>
      </c>
      <c r="N933" s="91">
        <v>45.811700000000002</v>
      </c>
      <c r="O933" s="91">
        <v>-108.4278</v>
      </c>
      <c r="P933" s="86">
        <f t="shared" ca="1" si="4"/>
        <v>0</v>
      </c>
      <c r="Q933" s="86" t="str">
        <f ca="1">IFERROR(INDEX($B$2:$B$938,MATCH(ROWS(Q$1:$Q932),$R$2:$R$938,0)),"")</f>
        <v/>
      </c>
      <c r="R933" s="79">
        <f ca="1">IF(ISNUMBER(SEARCH($P$2,B933)),MAX(R$1:$R932)+1,0)</f>
        <v>0</v>
      </c>
    </row>
    <row r="934" spans="1:18" x14ac:dyDescent="0.35">
      <c r="A934" s="89">
        <v>500018</v>
      </c>
      <c r="B934" s="90" t="s">
        <v>173</v>
      </c>
      <c r="D934" s="89">
        <v>2204</v>
      </c>
      <c r="E934" s="90" t="s">
        <v>1709</v>
      </c>
      <c r="G934" s="90" t="s">
        <v>172</v>
      </c>
      <c r="H934" s="90" t="s">
        <v>162</v>
      </c>
      <c r="I934" s="90" t="s">
        <v>1709</v>
      </c>
      <c r="J934" s="90" t="s">
        <v>1709</v>
      </c>
      <c r="K934" s="89">
        <v>250</v>
      </c>
      <c r="L934" s="90" t="s">
        <v>1709</v>
      </c>
      <c r="M934" s="90" t="s">
        <v>171</v>
      </c>
      <c r="N934" s="91">
        <v>45.307406</v>
      </c>
      <c r="O934" s="91">
        <v>-107.957515</v>
      </c>
      <c r="P934" s="86">
        <f t="shared" ca="1" si="4"/>
        <v>0</v>
      </c>
      <c r="Q934" s="86" t="str">
        <f ca="1">IFERROR(INDEX($B$2:$B$938,MATCH(ROWS(Q$1:$Q933),$R$2:$R$938,0)),"")</f>
        <v/>
      </c>
      <c r="R934" s="79">
        <f ca="1">IF(ISNUMBER(SEARCH($P$2,B934)),MAX(R$1:$R933)+1,0)</f>
        <v>0</v>
      </c>
    </row>
    <row r="935" spans="1:18" x14ac:dyDescent="0.35">
      <c r="A935" s="89">
        <v>900015</v>
      </c>
      <c r="B935" s="90" t="s">
        <v>170</v>
      </c>
      <c r="C935" s="89">
        <v>1001424</v>
      </c>
      <c r="D935" s="89">
        <v>120</v>
      </c>
      <c r="E935" s="90" t="s">
        <v>1709</v>
      </c>
      <c r="G935" s="90" t="s">
        <v>167</v>
      </c>
      <c r="H935" s="90" t="s">
        <v>166</v>
      </c>
      <c r="I935" s="90" t="s">
        <v>1709</v>
      </c>
      <c r="J935" s="90" t="s">
        <v>1709</v>
      </c>
      <c r="K935" s="89">
        <v>425</v>
      </c>
      <c r="L935" s="90" t="s">
        <v>1709</v>
      </c>
      <c r="M935" s="90" t="s">
        <v>169</v>
      </c>
      <c r="N935" s="91">
        <v>32.721400000000003</v>
      </c>
      <c r="O935" s="91">
        <v>-114.7106</v>
      </c>
      <c r="P935" s="86">
        <f t="shared" ca="1" si="4"/>
        <v>0</v>
      </c>
      <c r="Q935" s="86" t="str">
        <f ca="1">IFERROR(INDEX($B$2:$B$938,MATCH(ROWS(Q$1:$Q934),$R$2:$R$938,0)),"")</f>
        <v/>
      </c>
      <c r="R935" s="79">
        <f ca="1">IF(ISNUMBER(SEARCH($P$2,B935)),MAX(R$1:$R934)+1,0)</f>
        <v>0</v>
      </c>
    </row>
    <row r="936" spans="1:18" x14ac:dyDescent="0.35">
      <c r="A936" s="89">
        <v>900160</v>
      </c>
      <c r="B936" s="90" t="s">
        <v>168</v>
      </c>
      <c r="C936" s="89">
        <v>1009168</v>
      </c>
      <c r="D936" s="89">
        <v>54694</v>
      </c>
      <c r="E936" s="90" t="s">
        <v>1709</v>
      </c>
      <c r="G936" s="90" t="s">
        <v>167</v>
      </c>
      <c r="H936" s="90" t="s">
        <v>166</v>
      </c>
      <c r="I936" s="90" t="s">
        <v>1709</v>
      </c>
      <c r="J936" s="90" t="s">
        <v>1709</v>
      </c>
      <c r="K936" s="89">
        <v>55</v>
      </c>
      <c r="L936" s="90" t="s">
        <v>1709</v>
      </c>
      <c r="M936" s="90" t="s">
        <v>165</v>
      </c>
      <c r="N936" s="91">
        <v>32.728822000000001</v>
      </c>
      <c r="O936" s="91">
        <v>-114.654053</v>
      </c>
      <c r="P936" s="86">
        <f t="shared" ca="1" si="4"/>
        <v>0</v>
      </c>
      <c r="Q936" s="86" t="str">
        <f ca="1">IFERROR(INDEX($B$2:$B$938,MATCH(ROWS(Q$1:$Q935),$R$2:$R$938,0)),"")</f>
        <v/>
      </c>
      <c r="R936" s="79">
        <f ca="1">IF(ISNUMBER(SEARCH($P$2,B936)),MAX(R$1:$R935)+1,0)</f>
        <v>0</v>
      </c>
    </row>
    <row r="937" spans="1:18" x14ac:dyDescent="0.35">
      <c r="A937" s="89">
        <v>501130</v>
      </c>
      <c r="B937" s="90" t="s">
        <v>164</v>
      </c>
      <c r="E937" s="90" t="s">
        <v>1709</v>
      </c>
      <c r="G937" s="90" t="s">
        <v>163</v>
      </c>
      <c r="H937" s="90" t="s">
        <v>162</v>
      </c>
      <c r="I937" s="90" t="s">
        <v>1709</v>
      </c>
      <c r="J937" s="90" t="s">
        <v>161</v>
      </c>
      <c r="K937" s="89">
        <v>21.85</v>
      </c>
      <c r="L937" s="90" t="s">
        <v>1709</v>
      </c>
      <c r="M937" s="90" t="s">
        <v>1709</v>
      </c>
      <c r="P937" s="86">
        <f t="shared" ca="1" si="4"/>
        <v>0</v>
      </c>
      <c r="Q937" s="86" t="str">
        <f ca="1">IFERROR(INDEX($B$2:$B$938,MATCH(ROWS(Q$1:$Q936),$R$2:$R$938,0)),"")</f>
        <v/>
      </c>
      <c r="R937" s="79">
        <f ca="1">IF(ISNUMBER(SEARCH($P$2,B937)),MAX(R$1:$R936)+1,0)</f>
        <v>0</v>
      </c>
    </row>
    <row r="938" spans="1:18" x14ac:dyDescent="0.35">
      <c r="A938" s="89">
        <v>910626</v>
      </c>
      <c r="B938" s="90" t="s">
        <v>1991</v>
      </c>
      <c r="E938" s="90" t="s">
        <v>1709</v>
      </c>
      <c r="F938" s="89">
        <v>64883</v>
      </c>
      <c r="G938" s="90" t="s">
        <v>163</v>
      </c>
      <c r="H938" s="90" t="s">
        <v>196</v>
      </c>
      <c r="I938" s="90" t="s">
        <v>195</v>
      </c>
      <c r="J938" s="90" t="s">
        <v>1709</v>
      </c>
      <c r="K938" s="89">
        <v>15</v>
      </c>
      <c r="L938" s="90" t="s">
        <v>1992</v>
      </c>
      <c r="M938" s="90" t="s">
        <v>1709</v>
      </c>
      <c r="P938" s="86">
        <f t="shared" ca="1" si="4"/>
        <v>0</v>
      </c>
      <c r="Q938" s="86" t="str">
        <f ca="1">IFERROR(INDEX($B$2:$B$938,MATCH(ROWS(Q$1:$Q937),$R$2:$R$938,0)),"")</f>
        <v/>
      </c>
      <c r="R938" s="79">
        <f ca="1">IF(ISNUMBER(SEARCH($P$2,B938)),MAX(R$1:$R937)+1,0)</f>
        <v>0</v>
      </c>
    </row>
  </sheetData>
  <sheetProtection algorithmName="SHA-512" hashValue="UGAmOfSoYz8y50i/GCvBV8zR5NdQ1oT4UBq0OJSKIeeQBdlC0TmPhVYUetswknD3QtNT0UnOZDVgEJhCWuIoHQ==" saltValue="A1Ke8gjOkQXBA29qsFu2vw==" spinCount="100000" sheet="1" objects="1" scenarios="1"/>
  <phoneticPr fontId="31" type="noConversion"/>
  <pageMargins left="0.7" right="0.7" top="0.75" bottom="0.75" header="0.3" footer="0.3"/>
  <pageSetup orientation="portrait" r:id="rId1"/>
  <ignoredErrors>
    <ignoredError sqref="R810"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EPE Information</vt:lpstr>
      <vt:lpstr>Previously Registered Sources</vt:lpstr>
      <vt:lpstr>New Sources for RY2025</vt:lpstr>
      <vt:lpstr>EPEs</vt:lpstr>
      <vt:lpstr>Spec Master</vt:lpstr>
    </vt:vector>
  </TitlesOfParts>
  <Company>CARB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Singh, Abajh@ARB</dc:creator>
  <cp:lastModifiedBy>Tess McDermott</cp:lastModifiedBy>
  <dcterms:created xsi:type="dcterms:W3CDTF">2020-12-14T20:35:11Z</dcterms:created>
  <dcterms:modified xsi:type="dcterms:W3CDTF">2025-12-08T19:05:55Z</dcterms:modified>
</cp:coreProperties>
</file>